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omo usar" state="visible" r:id="rId4"/>
    <sheet sheetId="2" name="Parâmetros" state="visible" r:id="rId5"/>
    <sheet sheetId="3" name="Orçamento 2027" state="visible" r:id="rId6"/>
    <sheet sheetId="4" name="Jornada" state="visible" r:id="rId7"/>
  </sheets>
  <calcPr calcId="171027" fullCalcOnLoad="1"/>
</workbook>
</file>

<file path=xl/sharedStrings.xml><?xml version="1.0" encoding="utf-8"?>
<sst xmlns="http://schemas.openxmlformats.org/spreadsheetml/2006/main" count="85" uniqueCount="82">
  <si>
    <t>Orçamento de pessoal 2027 · Waxi (waxi.com.br/rh/headcount)</t>
  </si>
  <si>
    <t/>
  </si>
  <si>
    <t>1. Na aba Parâmetros, confira os encargos da sua empresa. O padrão é Lucro Presumido ou Real, RAT de 2%, FAP 1 e terceiros do FPAS 515.</t>
  </si>
  <si>
    <t xml:space="preserve">   No Simples Nacional (Anexos I, II, III e V), zere INSS, RAT e terceiros. No Anexo IV, zere só terceiros.</t>
  </si>
  <si>
    <t>2. Na aba Orçamento 2027, apague as linhas de exemplo e preencha cargo, quantidade, salário e mês de entrada (1 a 12). Benefícios por pessoa são opcionais.</t>
  </si>
  <si>
    <t>3. As colunas de custo, total e meses se calculam sozinhas. Para quem já está no time, use mês de entrada 1.</t>
  </si>
  <si>
    <t>4. Na aba Jornada, veja quantas pessoas cobrem as mesmas horas com 44, 42 e 40 horas semanais (EC 141/2026).</t>
  </si>
  <si>
    <t>O custo por pessoa soma salário, 1/12 de 13º, 1/12 do terço de férias, encargos sobre essa remuneração, a parte do vale-transporte</t>
  </si>
  <si>
    <t>que passa de 6% do salário, vale-refeição e plano de saúde. É a mesma conta da calculadora em waxi.com.br/rh/custo-de-funcionario.</t>
  </si>
  <si>
    <t>É uma estimativa: convenção coletiva, reajuste, hora extra, adicionais, PLR e rescisões não entram. O número final é do seu contador.</t>
  </si>
  <si>
    <t>Alíquotas conferidas em 08/11/2026. Fontes:</t>
  </si>
  <si>
    <t>Lei 8.212/1991, arts. 22 e 28 (Planalto): https://www.planalto.gov.br/ccivil_03/leis/l8212cons.htm</t>
  </si>
  <si>
    <t>Decreto 3.048/1999, art. 202-A, FAP (Planalto): https://www.planalto.gov.br/ccivil_03/decreto/d3048.htm</t>
  </si>
  <si>
    <t>Lei 8.036/1990, arts. 15 e 18, FGTS (Planalto): https://www.planalto.gov.br/ccivil_03/leis/l8036consol.htm</t>
  </si>
  <si>
    <t>Lei Complementar 123/2006, art. 13, Simples Nacional (Planalto): https://www.planalto.gov.br/ccivil_03/leis/lcp/lcp123.htm</t>
  </si>
  <si>
    <t>eSocial S-1.3, Tabela 04: códigos e alíquotas de FPAS e terceiros (gov.br): https://www.gov.br/esocial/pt-br/documentacao-tecnica/leiautes-esocial-versao-s-1-3-cons-ate-nt-04-2025-rev-26-08-2025/index.html/tabelas.html</t>
  </si>
  <si>
    <t>Lei 4.090/1962, 13º salário (Planalto): https://www.planalto.gov.br/ccivil_03/leis/l4090.htm</t>
  </si>
  <si>
    <t>Constituição Federal, art. 7º (Planalto): https://www.planalto.gov.br/ccivil_03/constituicao/constituicao.htm</t>
  </si>
  <si>
    <t>Lei 7.418/1985, vale-transporte (Planalto): https://www.planalto.gov.br/ccivil_03/leis/l7418.htm</t>
  </si>
  <si>
    <t>CLT, arts. 64, 457 e 458 (Planalto): https://www.planalto.gov.br/ccivil_03/decreto-lei/del5452.htm</t>
  </si>
  <si>
    <t>Súmula 431 do TST, divisor 200 (Livro de Súmulas do TST): https://www.tst.jus.br/documents/10157/63003/Livro-Internet.pdf</t>
  </si>
  <si>
    <t>Emenda Constitucional 141/2026, jornada de 42 e 40 horas (Planalto): https://www.planalto.gov.br/ccivil_03/constituicao/emendas/emc/emc141.htm</t>
  </si>
  <si>
    <t>Lei 14.973/2024, reoneração gradual da folha (Planalto): https://www.planalto.gov.br/ccivil_03/_ato2023-2026/2024/lei/l14973.htm</t>
  </si>
  <si>
    <t>Parâmetro</t>
  </si>
  <si>
    <t>Valor</t>
  </si>
  <si>
    <t>Fonte</t>
  </si>
  <si>
    <t>INSS patronal</t>
  </si>
  <si>
    <t>Lei 8.212/1991, art. 22, I. Zere no Simples, Anexos I, II, III e V (LC 123/2006, art. 13, VI).</t>
  </si>
  <si>
    <t>RAT (1%, 2% ou 3%)</t>
  </si>
  <si>
    <t>Lei 8.212/1991, art. 22, II. Zere no Simples, Anexos I, II, III e V.</t>
  </si>
  <si>
    <t>FAP (0,5 a 2)</t>
  </si>
  <si>
    <t>Decreto 3.048/1999, art. 202-A, § 1º. Publicado por CNPJ.</t>
  </si>
  <si>
    <t>Terceiros (total do seu FPAS)</t>
  </si>
  <si>
    <t>eSocial, Tabela 04 (FPAS 515 e 507: 5,8%; 566: 4,5%). Zere em qualquer anexo do Simples (LC 123/2006, art. 13, § 3º).</t>
  </si>
  <si>
    <t>FGTS</t>
  </si>
  <si>
    <t>Lei 8.036/1990, art. 15.</t>
  </si>
  <si>
    <t>Provisionar multa do FGTS (1 = sim, 0 = não)</t>
  </si>
  <si>
    <t>Opcional: a multa só é paga na demissão sem justa causa.</t>
  </si>
  <si>
    <t>Multa do FGTS na demissão sem justa causa</t>
  </si>
  <si>
    <t>Lei 8.036/1990, art. 18, § 1º.</t>
  </si>
  <si>
    <t>Encargos sobre a remuneração (calculado)</t>
  </si>
  <si>
    <t>Soma das linhas acima, com o RAT multiplicado pelo FAP.</t>
  </si>
  <si>
    <t>Remuneração mensal sobre o salário (13º e terço de férias)</t>
  </si>
  <si>
    <t>Lei 4.090/1962 (13º) e Constituição, art. 7º, XVII (terço de férias), provisionados por mês.</t>
  </si>
  <si>
    <t>Desconto máximo do vale-transporte</t>
  </si>
  <si>
    <t>Lei 7.418/1985, art. 4º, parágrafo único.</t>
  </si>
  <si>
    <t>Cargo</t>
  </si>
  <si>
    <t>Quantidade</t>
  </si>
  <si>
    <t>Salário</t>
  </si>
  <si>
    <t>Mês de entrada (1 a 12)</t>
  </si>
  <si>
    <t>Vale-transporte: gasto por pessoa</t>
  </si>
  <si>
    <t>Vale-refeição por pessoa</t>
  </si>
  <si>
    <t>Plano de saúde por pessoa</t>
  </si>
  <si>
    <t>Custo mensal por pessoa</t>
  </si>
  <si>
    <t>Meses em 2027</t>
  </si>
  <si>
    <t>Total mensal do cargo</t>
  </si>
  <si>
    <t>Total 2027</t>
  </si>
  <si>
    <t>Jan</t>
  </si>
  <si>
    <t>Fev</t>
  </si>
  <si>
    <t>Mar</t>
  </si>
  <si>
    <t>Abr</t>
  </si>
  <si>
    <t>Mai</t>
  </si>
  <si>
    <t>Jun</t>
  </si>
  <si>
    <t>Jul</t>
  </si>
  <si>
    <t>Ago</t>
  </si>
  <si>
    <t>Set</t>
  </si>
  <si>
    <t>Out</t>
  </si>
  <si>
    <t>Nov</t>
  </si>
  <si>
    <t>Dez</t>
  </si>
  <si>
    <t>Exemplo: cargo A (time atual)</t>
  </si>
  <si>
    <t>Exemplo: cargo B (contratação em julho)</t>
  </si>
  <si>
    <t>Total</t>
  </si>
  <si>
    <t>Horas semanais de operação a cobrir</t>
  </si>
  <si>
    <t>Observação</t>
  </si>
  <si>
    <t>Horas semanais de operação (digite as suas)</t>
  </si>
  <si>
    <t>Exemplo: 10 pessoas de 44 horas cobrem 440 horas por semana.</t>
  </si>
  <si>
    <t>Pessoas em tempo integral com 44 horas</t>
  </si>
  <si>
    <t>Até meados de dezembro de 2026 (EC 141/2026, art. 6º).</t>
  </si>
  <si>
    <t>Pessoas em tempo integral com 42 horas</t>
  </si>
  <si>
    <t>De meados de dezembro de 2026 a meados de dezembro de 2027 (EC 141/2026, art. 6º).</t>
  </si>
  <si>
    <t>Pessoas em tempo integral com 40 horas</t>
  </si>
  <si>
    <t>A partir de meados de dezembro de 2027 (EC 141/2026, art. 6º).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</si>
</sst>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&quot;R$&quot; #,##0.00"/>
  </numFmts>
  <fonts count="3" x14ac:knownFonts="1">
    <font>
      <color theme="1"/>
      <family val="2"/>
      <scheme val="minor"/>
      <sz val="11"/>
      <name val="Calibri"/>
    </font>
    <font>
      <b/>
      <sz val="14"/>
    </font>
    <font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2" fillId="0" borderId="0" xfId="0" applyFont="1"/>
    <xf numFmtId="10" fontId="0" fillId="0" borderId="0" xfId="0" applyNumberFormat="1"/>
    <xf numFmtId="164" fontId="0" fillId="0" borderId="0" xfId="0" applyNumberFormat="1"/>
    <xf numFmtId="1" fontId="0" fillId="0" borderId="0" xfId="0" applyNumberFormat="1"/>
    <xf numFmtId="165" fontId="0" fillId="0" borderId="0" xfId="0" applyNumberFormat="1"/>
    <xf numFmtId="165" fontId="2" fillId="0" borderId="0" xfId="0" applyNumberFormat="1" applyFon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5"/>
  <sheetFormatPr defaultRowHeight="15" outlineLevelRow="0" outlineLevelCol="0" x14ac:dyDescent="55"/>
  <cols>
    <col min="1" max="1" width="110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1</v>
      </c>
    </row>
    <row r="9" spans="1:1" x14ac:dyDescent="0.25">
      <c r="A9" t="s">
        <v>7</v>
      </c>
    </row>
    <row r="10" spans="1:1" x14ac:dyDescent="0.25">
      <c r="A10" t="s">
        <v>8</v>
      </c>
    </row>
    <row r="11" spans="1:1" x14ac:dyDescent="0.25">
      <c r="A11" t="s">
        <v>9</v>
      </c>
    </row>
    <row r="12" spans="1:1" x14ac:dyDescent="0.25">
      <c r="A12" t="s">
        <v>1</v>
      </c>
    </row>
    <row r="13" spans="1:1" x14ac:dyDescent="0.25">
      <c r="A13" t="s">
        <v>10</v>
      </c>
    </row>
    <row r="14" spans="1:1" x14ac:dyDescent="0.25">
      <c r="A14" t="s">
        <v>11</v>
      </c>
    </row>
    <row r="15" spans="1:1" x14ac:dyDescent="0.25">
      <c r="A15" t="s">
        <v>12</v>
      </c>
    </row>
    <row r="16" spans="1:1" x14ac:dyDescent="0.25">
      <c r="A16" t="s">
        <v>13</v>
      </c>
    </row>
    <row r="17" spans="1:1" x14ac:dyDescent="0.25">
      <c r="A17" t="s">
        <v>14</v>
      </c>
    </row>
    <row r="18" spans="1:1" x14ac:dyDescent="0.25">
      <c r="A18" t="s">
        <v>15</v>
      </c>
    </row>
    <row r="19" spans="1:1" x14ac:dyDescent="0.25">
      <c r="A19" t="s">
        <v>16</v>
      </c>
    </row>
    <row r="20" spans="1:1" x14ac:dyDescent="0.25">
      <c r="A20" t="s">
        <v>17</v>
      </c>
    </row>
    <row r="21" spans="1:1" x14ac:dyDescent="0.25">
      <c r="A21" t="s">
        <v>18</v>
      </c>
    </row>
    <row r="22" spans="1:1" x14ac:dyDescent="0.25">
      <c r="A22" t="s">
        <v>19</v>
      </c>
    </row>
    <row r="23" spans="1:1" x14ac:dyDescent="0.25">
      <c r="A23" t="s">
        <v>20</v>
      </c>
    </row>
    <row r="24" spans="1:1" x14ac:dyDescent="0.25">
      <c r="A24" t="s">
        <v>21</v>
      </c>
    </row>
    <row r="25" spans="1:1" x14ac:dyDescent="0.25">
      <c r="A25" t="s">
        <v>22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FormatPr defaultRowHeight="15" outlineLevelRow="0" outlineLevelCol="0" x14ac:dyDescent="55"/>
  <cols>
    <col min="1" max="1" width="46" customWidth="1"/>
    <col min="2" max="2" width="14" customWidth="1"/>
    <col min="3" max="3" width="80" customWidth="1"/>
  </cols>
  <sheetData>
    <row r="1" spans="1:3" s="2" customFormat="1" x14ac:dyDescent="0.25">
      <c r="A1" s="2" t="s">
        <v>23</v>
      </c>
      <c r="B1" s="2" t="s">
        <v>24</v>
      </c>
      <c r="C1" s="2" t="s">
        <v>25</v>
      </c>
    </row>
    <row r="2" spans="1:3" x14ac:dyDescent="0.25">
      <c r="A2" t="s">
        <v>26</v>
      </c>
      <c r="B2" s="3">
        <v>0.2</v>
      </c>
      <c r="C2" t="s">
        <v>27</v>
      </c>
    </row>
    <row r="3" spans="1:3" x14ac:dyDescent="0.25">
      <c r="A3" t="s">
        <v>28</v>
      </c>
      <c r="B3" s="3">
        <v>0.02</v>
      </c>
      <c r="C3" t="s">
        <v>29</v>
      </c>
    </row>
    <row r="4" spans="1:3" x14ac:dyDescent="0.25">
      <c r="A4" t="s">
        <v>30</v>
      </c>
      <c r="B4" s="4">
        <v>1</v>
      </c>
      <c r="C4" t="s">
        <v>31</v>
      </c>
    </row>
    <row r="5" spans="1:3" x14ac:dyDescent="0.25">
      <c r="A5" t="s">
        <v>32</v>
      </c>
      <c r="B5" s="3">
        <v>0.058</v>
      </c>
      <c r="C5" t="s">
        <v>33</v>
      </c>
    </row>
    <row r="6" spans="1:3" x14ac:dyDescent="0.25">
      <c r="A6" t="s">
        <v>34</v>
      </c>
      <c r="B6" s="3">
        <v>0.08</v>
      </c>
      <c r="C6" t="s">
        <v>35</v>
      </c>
    </row>
    <row r="7" spans="1:3" x14ac:dyDescent="0.25">
      <c r="A7" t="s">
        <v>36</v>
      </c>
      <c r="B7" s="5">
        <v>0</v>
      </c>
      <c r="C7" t="s">
        <v>37</v>
      </c>
    </row>
    <row r="8" spans="1:3" x14ac:dyDescent="0.25">
      <c r="A8" t="s">
        <v>38</v>
      </c>
      <c r="B8" s="3">
        <v>0.4</v>
      </c>
      <c r="C8" t="s">
        <v>39</v>
      </c>
    </row>
    <row r="9" spans="1:3" x14ac:dyDescent="0.25">
      <c r="A9" t="s">
        <v>40</v>
      </c>
      <c r="B9" s="3">
        <f>B2+B3*B4+B5+B6+B7*B6*B8</f>
        <v>0.35800000000000004</v>
      </c>
      <c r="C9" t="s">
        <v>41</v>
      </c>
    </row>
    <row r="10" spans="1:3" x14ac:dyDescent="0.25">
      <c r="A10" t="s">
        <v>42</v>
      </c>
      <c r="B10" s="4">
        <f>1+1/12+(1/3)/12</f>
        <v>1.111111111111111</v>
      </c>
      <c r="C10" t="s">
        <v>43</v>
      </c>
    </row>
    <row r="11" spans="1:3" x14ac:dyDescent="0.25">
      <c r="A11" t="s">
        <v>44</v>
      </c>
      <c r="B11" s="3">
        <v>0.06</v>
      </c>
      <c r="C11" t="s">
        <v>45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2"/>
  <sheetViews>
    <sheetView workbookViewId="0">
      <pane xSplit="1" ySplit="1" topLeftCell="B2" activePane="bottomRight" state="frozen"/>
      <selection pane="bottomRight"/>
    </sheetView>
  </sheetViews>
  <sheetFormatPr defaultRowHeight="15" outlineLevelRow="0" outlineLevelCol="0" x14ac:dyDescent="55"/>
  <cols>
    <col min="1" max="1" width="40" customWidth="1"/>
    <col min="2" max="11" width="18" customWidth="1"/>
    <col min="12" max="23" width="13" customWidth="1"/>
  </cols>
  <sheetData>
    <row r="1" spans="1:23" s="2" customFormat="1" x14ac:dyDescent="0.25">
      <c r="A1" s="2" t="s">
        <v>46</v>
      </c>
      <c r="B1" s="2" t="s">
        <v>47</v>
      </c>
      <c r="C1" s="2" t="s">
        <v>48</v>
      </c>
      <c r="D1" s="2" t="s">
        <v>49</v>
      </c>
      <c r="E1" s="2" t="s">
        <v>50</v>
      </c>
      <c r="F1" s="2" t="s">
        <v>51</v>
      </c>
      <c r="G1" s="2" t="s">
        <v>52</v>
      </c>
      <c r="H1" s="2" t="s">
        <v>53</v>
      </c>
      <c r="I1" s="2" t="s">
        <v>54</v>
      </c>
      <c r="J1" s="2" t="s">
        <v>55</v>
      </c>
      <c r="K1" s="2" t="s">
        <v>56</v>
      </c>
      <c r="L1" s="2" t="s">
        <v>57</v>
      </c>
      <c r="M1" s="2" t="s">
        <v>58</v>
      </c>
      <c r="N1" s="2" t="s">
        <v>59</v>
      </c>
      <c r="O1" s="2" t="s">
        <v>60</v>
      </c>
      <c r="P1" s="2" t="s">
        <v>61</v>
      </c>
      <c r="Q1" s="2" t="s">
        <v>62</v>
      </c>
      <c r="R1" s="2" t="s">
        <v>63</v>
      </c>
      <c r="S1" s="2" t="s">
        <v>64</v>
      </c>
      <c r="T1" s="2" t="s">
        <v>65</v>
      </c>
      <c r="U1" s="2" t="s">
        <v>66</v>
      </c>
      <c r="V1" s="2" t="s">
        <v>67</v>
      </c>
      <c r="W1" s="2" t="s">
        <v>68</v>
      </c>
    </row>
    <row r="2" spans="1:23" x14ac:dyDescent="0.25">
      <c r="A2" t="s">
        <v>69</v>
      </c>
      <c r="B2">
        <v>3</v>
      </c>
      <c r="C2" s="6">
        <v>3000</v>
      </c>
      <c r="D2">
        <v>1</v>
      </c>
      <c r="E2" s="6"/>
      <c r="F2" s="6"/>
      <c r="G2" s="6"/>
      <c r="H2" s="6">
        <f>IF(C2="","",C2*'Parâmetros'!$B$10*(1+'Parâmetros'!$B$9)+MAX(0,E2-'Parâmetros'!$B$11*C2)+F2+G2)</f>
        <v>4526.666666666667</v>
      </c>
      <c r="I2">
        <f>IF(C2="","",MAX(0,MIN(12,13-MAX(1,D2))))</f>
        <v>12</v>
      </c>
      <c r="J2" s="6">
        <f>IF(C2="","",B2*H2)</f>
        <v>13580</v>
      </c>
      <c r="K2" s="6">
        <f>IF(C2="","",J2*I2)</f>
        <v>162960</v>
      </c>
      <c r="L2" s="6">
        <f>IF(C2="","",IF(D2&lt;=1,J2,0))</f>
        <v>13580</v>
      </c>
      <c r="M2" s="6">
        <f>IF(C2="","",IF(D2&lt;=2,J2,0))</f>
        <v>13580</v>
      </c>
      <c r="N2" s="6">
        <f>IF(C2="","",IF(D2&lt;=3,J2,0))</f>
        <v>13580</v>
      </c>
      <c r="O2" s="6">
        <f>IF(C2="","",IF(D2&lt;=4,J2,0))</f>
        <v>13580</v>
      </c>
      <c r="P2" s="6">
        <f>IF(C2="","",IF(D2&lt;=5,J2,0))</f>
        <v>13580</v>
      </c>
      <c r="Q2" s="6">
        <f>IF(C2="","",IF(D2&lt;=6,J2,0))</f>
        <v>13580</v>
      </c>
      <c r="R2" s="6">
        <f>IF(C2="","",IF(D2&lt;=7,J2,0))</f>
        <v>13580</v>
      </c>
      <c r="S2" s="6">
        <f>IF(C2="","",IF(D2&lt;=8,J2,0))</f>
        <v>13580</v>
      </c>
      <c r="T2" s="6">
        <f>IF(C2="","",IF(D2&lt;=9,J2,0))</f>
        <v>13580</v>
      </c>
      <c r="U2" s="6">
        <f>IF(C2="","",IF(D2&lt;=10,J2,0))</f>
        <v>13580</v>
      </c>
      <c r="V2" s="6">
        <f>IF(C2="","",IF(D2&lt;=11,J2,0))</f>
        <v>13580</v>
      </c>
      <c r="W2" s="6">
        <f>IF(C2="","",IF(D2&lt;=12,J2,0))</f>
        <v>13580</v>
      </c>
    </row>
    <row r="3" spans="1:23" x14ac:dyDescent="0.25">
      <c r="A3" t="s">
        <v>70</v>
      </c>
      <c r="B3">
        <v>1</v>
      </c>
      <c r="C3" s="6">
        <v>6000</v>
      </c>
      <c r="D3">
        <v>7</v>
      </c>
      <c r="E3" s="6"/>
      <c r="F3" s="6"/>
      <c r="G3" s="6"/>
      <c r="H3" s="6">
        <f>IF(C3="","",C3*'Parâmetros'!$B$10*(1+'Parâmetros'!$B$9)+MAX(0,E3-'Parâmetros'!$B$11*C3)+F3+G3)</f>
        <v>9053.333333333334</v>
      </c>
      <c r="I3">
        <f>IF(C3="","",MAX(0,MIN(12,13-MAX(1,D3))))</f>
        <v>6</v>
      </c>
      <c r="J3" s="6">
        <f>IF(C3="","",B3*H3)</f>
        <v>9053.333333333334</v>
      </c>
      <c r="K3" s="6">
        <f>IF(C3="","",J3*I3)</f>
        <v>54320</v>
      </c>
      <c r="L3" s="6">
        <f>IF(C3="","",IF(D3&lt;=1,J3,0))</f>
        <v>0</v>
      </c>
      <c r="M3" s="6">
        <f>IF(C3="","",IF(D3&lt;=2,J3,0))</f>
        <v>0</v>
      </c>
      <c r="N3" s="6">
        <f>IF(C3="","",IF(D3&lt;=3,J3,0))</f>
        <v>0</v>
      </c>
      <c r="O3" s="6">
        <f>IF(C3="","",IF(D3&lt;=4,J3,0))</f>
        <v>0</v>
      </c>
      <c r="P3" s="6">
        <f>IF(C3="","",IF(D3&lt;=5,J3,0))</f>
        <v>0</v>
      </c>
      <c r="Q3" s="6">
        <f>IF(C3="","",IF(D3&lt;=6,J3,0))</f>
        <v>0</v>
      </c>
      <c r="R3" s="6">
        <f>IF(C3="","",IF(D3&lt;=7,J3,0))</f>
        <v>9053.333333333334</v>
      </c>
      <c r="S3" s="6">
        <f>IF(C3="","",IF(D3&lt;=8,J3,0))</f>
        <v>9053.333333333334</v>
      </c>
      <c r="T3" s="6">
        <f>IF(C3="","",IF(D3&lt;=9,J3,0))</f>
        <v>9053.333333333334</v>
      </c>
      <c r="U3" s="6">
        <f>IF(C3="","",IF(D3&lt;=10,J3,0))</f>
        <v>9053.333333333334</v>
      </c>
      <c r="V3" s="6">
        <f>IF(C3="","",IF(D3&lt;=11,J3,0))</f>
        <v>9053.333333333334</v>
      </c>
      <c r="W3" s="6">
        <f>IF(C3="","",IF(D3&lt;=12,J3,0))</f>
        <v>9053.333333333334</v>
      </c>
    </row>
    <row r="4" spans="3:23" x14ac:dyDescent="0.25">
      <c r="C4" s="6"/>
      <c r="E4" s="6"/>
      <c r="F4" s="6"/>
      <c r="G4" s="6"/>
      <c r="H4" s="6" t="str">
        <f>IF(C4="","",C4*'Parâmetros'!$B$10*(1+'Parâmetros'!$B$9)+MAX(0,E4-'Parâmetros'!$B$11*C4)+F4+G4)</f>
        <v/>
      </c>
      <c r="I4" t="str">
        <f>IF(C4="","",MAX(0,MIN(12,13-MAX(1,D4))))</f>
        <v/>
      </c>
      <c r="J4" s="6" t="str">
        <f>IF(C4="","",B4*H4)</f>
        <v/>
      </c>
      <c r="K4" s="6" t="str">
        <f>IF(C4="","",J4*I4)</f>
        <v/>
      </c>
      <c r="L4" s="6" t="str">
        <f>IF(C4="","",IF(D4&lt;=1,J4,0))</f>
        <v/>
      </c>
      <c r="M4" s="6" t="str">
        <f>IF(C4="","",IF(D4&lt;=2,J4,0))</f>
        <v/>
      </c>
      <c r="N4" s="6" t="str">
        <f>IF(C4="","",IF(D4&lt;=3,J4,0))</f>
        <v/>
      </c>
      <c r="O4" s="6" t="str">
        <f>IF(C4="","",IF(D4&lt;=4,J4,0))</f>
        <v/>
      </c>
      <c r="P4" s="6" t="str">
        <f>IF(C4="","",IF(D4&lt;=5,J4,0))</f>
        <v/>
      </c>
      <c r="Q4" s="6" t="str">
        <f>IF(C4="","",IF(D4&lt;=6,J4,0))</f>
        <v/>
      </c>
      <c r="R4" s="6" t="str">
        <f>IF(C4="","",IF(D4&lt;=7,J4,0))</f>
        <v/>
      </c>
      <c r="S4" s="6" t="str">
        <f>IF(C4="","",IF(D4&lt;=8,J4,0))</f>
        <v/>
      </c>
      <c r="T4" s="6" t="str">
        <f>IF(C4="","",IF(D4&lt;=9,J4,0))</f>
        <v/>
      </c>
      <c r="U4" s="6" t="str">
        <f>IF(C4="","",IF(D4&lt;=10,J4,0))</f>
        <v/>
      </c>
      <c r="V4" s="6" t="str">
        <f>IF(C4="","",IF(D4&lt;=11,J4,0))</f>
        <v/>
      </c>
      <c r="W4" s="6" t="str">
        <f>IF(C4="","",IF(D4&lt;=12,J4,0))</f>
        <v/>
      </c>
    </row>
    <row r="5" spans="3:23" x14ac:dyDescent="0.25">
      <c r="C5" s="6"/>
      <c r="E5" s="6"/>
      <c r="F5" s="6"/>
      <c r="G5" s="6"/>
      <c r="H5" s="6" t="str">
        <f>IF(C5="","",C5*'Parâmetros'!$B$10*(1+'Parâmetros'!$B$9)+MAX(0,E5-'Parâmetros'!$B$11*C5)+F5+G5)</f>
        <v/>
      </c>
      <c r="I5" t="str">
        <f>IF(C5="","",MAX(0,MIN(12,13-MAX(1,D5))))</f>
        <v/>
      </c>
      <c r="J5" s="6" t="str">
        <f>IF(C5="","",B5*H5)</f>
        <v/>
      </c>
      <c r="K5" s="6" t="str">
        <f>IF(C5="","",J5*I5)</f>
        <v/>
      </c>
      <c r="L5" s="6" t="str">
        <f>IF(C5="","",IF(D5&lt;=1,J5,0))</f>
        <v/>
      </c>
      <c r="M5" s="6" t="str">
        <f>IF(C5="","",IF(D5&lt;=2,J5,0))</f>
        <v/>
      </c>
      <c r="N5" s="6" t="str">
        <f>IF(C5="","",IF(D5&lt;=3,J5,0))</f>
        <v/>
      </c>
      <c r="O5" s="6" t="str">
        <f>IF(C5="","",IF(D5&lt;=4,J5,0))</f>
        <v/>
      </c>
      <c r="P5" s="6" t="str">
        <f>IF(C5="","",IF(D5&lt;=5,J5,0))</f>
        <v/>
      </c>
      <c r="Q5" s="6" t="str">
        <f>IF(C5="","",IF(D5&lt;=6,J5,0))</f>
        <v/>
      </c>
      <c r="R5" s="6" t="str">
        <f>IF(C5="","",IF(D5&lt;=7,J5,0))</f>
        <v/>
      </c>
      <c r="S5" s="6" t="str">
        <f>IF(C5="","",IF(D5&lt;=8,J5,0))</f>
        <v/>
      </c>
      <c r="T5" s="6" t="str">
        <f>IF(C5="","",IF(D5&lt;=9,J5,0))</f>
        <v/>
      </c>
      <c r="U5" s="6" t="str">
        <f>IF(C5="","",IF(D5&lt;=10,J5,0))</f>
        <v/>
      </c>
      <c r="V5" s="6" t="str">
        <f>IF(C5="","",IF(D5&lt;=11,J5,0))</f>
        <v/>
      </c>
      <c r="W5" s="6" t="str">
        <f>IF(C5="","",IF(D5&lt;=12,J5,0))</f>
        <v/>
      </c>
    </row>
    <row r="6" spans="3:23" x14ac:dyDescent="0.25">
      <c r="C6" s="6"/>
      <c r="E6" s="6"/>
      <c r="F6" s="6"/>
      <c r="G6" s="6"/>
      <c r="H6" s="6" t="str">
        <f>IF(C6="","",C6*'Parâmetros'!$B$10*(1+'Parâmetros'!$B$9)+MAX(0,E6-'Parâmetros'!$B$11*C6)+F6+G6)</f>
        <v/>
      </c>
      <c r="I6" t="str">
        <f>IF(C6="","",MAX(0,MIN(12,13-MAX(1,D6))))</f>
        <v/>
      </c>
      <c r="J6" s="6" t="str">
        <f>IF(C6="","",B6*H6)</f>
        <v/>
      </c>
      <c r="K6" s="6" t="str">
        <f>IF(C6="","",J6*I6)</f>
        <v/>
      </c>
      <c r="L6" s="6" t="str">
        <f>IF(C6="","",IF(D6&lt;=1,J6,0))</f>
        <v/>
      </c>
      <c r="M6" s="6" t="str">
        <f>IF(C6="","",IF(D6&lt;=2,J6,0))</f>
        <v/>
      </c>
      <c r="N6" s="6" t="str">
        <f>IF(C6="","",IF(D6&lt;=3,J6,0))</f>
        <v/>
      </c>
      <c r="O6" s="6" t="str">
        <f>IF(C6="","",IF(D6&lt;=4,J6,0))</f>
        <v/>
      </c>
      <c r="P6" s="6" t="str">
        <f>IF(C6="","",IF(D6&lt;=5,J6,0))</f>
        <v/>
      </c>
      <c r="Q6" s="6" t="str">
        <f>IF(C6="","",IF(D6&lt;=6,J6,0))</f>
        <v/>
      </c>
      <c r="R6" s="6" t="str">
        <f>IF(C6="","",IF(D6&lt;=7,J6,0))</f>
        <v/>
      </c>
      <c r="S6" s="6" t="str">
        <f>IF(C6="","",IF(D6&lt;=8,J6,0))</f>
        <v/>
      </c>
      <c r="T6" s="6" t="str">
        <f>IF(C6="","",IF(D6&lt;=9,J6,0))</f>
        <v/>
      </c>
      <c r="U6" s="6" t="str">
        <f>IF(C6="","",IF(D6&lt;=10,J6,0))</f>
        <v/>
      </c>
      <c r="V6" s="6" t="str">
        <f>IF(C6="","",IF(D6&lt;=11,J6,0))</f>
        <v/>
      </c>
      <c r="W6" s="6" t="str">
        <f>IF(C6="","",IF(D6&lt;=12,J6,0))</f>
        <v/>
      </c>
    </row>
    <row r="7" spans="3:23" x14ac:dyDescent="0.25">
      <c r="C7" s="6"/>
      <c r="E7" s="6"/>
      <c r="F7" s="6"/>
      <c r="G7" s="6"/>
      <c r="H7" s="6" t="str">
        <f>IF(C7="","",C7*'Parâmetros'!$B$10*(1+'Parâmetros'!$B$9)+MAX(0,E7-'Parâmetros'!$B$11*C7)+F7+G7)</f>
        <v/>
      </c>
      <c r="I7" t="str">
        <f>IF(C7="","",MAX(0,MIN(12,13-MAX(1,D7))))</f>
        <v/>
      </c>
      <c r="J7" s="6" t="str">
        <f>IF(C7="","",B7*H7)</f>
        <v/>
      </c>
      <c r="K7" s="6" t="str">
        <f>IF(C7="","",J7*I7)</f>
        <v/>
      </c>
      <c r="L7" s="6" t="str">
        <f>IF(C7="","",IF(D7&lt;=1,J7,0))</f>
        <v/>
      </c>
      <c r="M7" s="6" t="str">
        <f>IF(C7="","",IF(D7&lt;=2,J7,0))</f>
        <v/>
      </c>
      <c r="N7" s="6" t="str">
        <f>IF(C7="","",IF(D7&lt;=3,J7,0))</f>
        <v/>
      </c>
      <c r="O7" s="6" t="str">
        <f>IF(C7="","",IF(D7&lt;=4,J7,0))</f>
        <v/>
      </c>
      <c r="P7" s="6" t="str">
        <f>IF(C7="","",IF(D7&lt;=5,J7,0))</f>
        <v/>
      </c>
      <c r="Q7" s="6" t="str">
        <f>IF(C7="","",IF(D7&lt;=6,J7,0))</f>
        <v/>
      </c>
      <c r="R7" s="6" t="str">
        <f>IF(C7="","",IF(D7&lt;=7,J7,0))</f>
        <v/>
      </c>
      <c r="S7" s="6" t="str">
        <f>IF(C7="","",IF(D7&lt;=8,J7,0))</f>
        <v/>
      </c>
      <c r="T7" s="6" t="str">
        <f>IF(C7="","",IF(D7&lt;=9,J7,0))</f>
        <v/>
      </c>
      <c r="U7" s="6" t="str">
        <f>IF(C7="","",IF(D7&lt;=10,J7,0))</f>
        <v/>
      </c>
      <c r="V7" s="6" t="str">
        <f>IF(C7="","",IF(D7&lt;=11,J7,0))</f>
        <v/>
      </c>
      <c r="W7" s="6" t="str">
        <f>IF(C7="","",IF(D7&lt;=12,J7,0))</f>
        <v/>
      </c>
    </row>
    <row r="8" spans="3:23" x14ac:dyDescent="0.25">
      <c r="C8" s="6"/>
      <c r="E8" s="6"/>
      <c r="F8" s="6"/>
      <c r="G8" s="6"/>
      <c r="H8" s="6" t="str">
        <f>IF(C8="","",C8*'Parâmetros'!$B$10*(1+'Parâmetros'!$B$9)+MAX(0,E8-'Parâmetros'!$B$11*C8)+F8+G8)</f>
        <v/>
      </c>
      <c r="I8" t="str">
        <f>IF(C8="","",MAX(0,MIN(12,13-MAX(1,D8))))</f>
        <v/>
      </c>
      <c r="J8" s="6" t="str">
        <f>IF(C8="","",B8*H8)</f>
        <v/>
      </c>
      <c r="K8" s="6" t="str">
        <f>IF(C8="","",J8*I8)</f>
        <v/>
      </c>
      <c r="L8" s="6" t="str">
        <f>IF(C8="","",IF(D8&lt;=1,J8,0))</f>
        <v/>
      </c>
      <c r="M8" s="6" t="str">
        <f>IF(C8="","",IF(D8&lt;=2,J8,0))</f>
        <v/>
      </c>
      <c r="N8" s="6" t="str">
        <f>IF(C8="","",IF(D8&lt;=3,J8,0))</f>
        <v/>
      </c>
      <c r="O8" s="6" t="str">
        <f>IF(C8="","",IF(D8&lt;=4,J8,0))</f>
        <v/>
      </c>
      <c r="P8" s="6" t="str">
        <f>IF(C8="","",IF(D8&lt;=5,J8,0))</f>
        <v/>
      </c>
      <c r="Q8" s="6" t="str">
        <f>IF(C8="","",IF(D8&lt;=6,J8,0))</f>
        <v/>
      </c>
      <c r="R8" s="6" t="str">
        <f>IF(C8="","",IF(D8&lt;=7,J8,0))</f>
        <v/>
      </c>
      <c r="S8" s="6" t="str">
        <f>IF(C8="","",IF(D8&lt;=8,J8,0))</f>
        <v/>
      </c>
      <c r="T8" s="6" t="str">
        <f>IF(C8="","",IF(D8&lt;=9,J8,0))</f>
        <v/>
      </c>
      <c r="U8" s="6" t="str">
        <f>IF(C8="","",IF(D8&lt;=10,J8,0))</f>
        <v/>
      </c>
      <c r="V8" s="6" t="str">
        <f>IF(C8="","",IF(D8&lt;=11,J8,0))</f>
        <v/>
      </c>
      <c r="W8" s="6" t="str">
        <f>IF(C8="","",IF(D8&lt;=12,J8,0))</f>
        <v/>
      </c>
    </row>
    <row r="9" spans="3:23" x14ac:dyDescent="0.25">
      <c r="C9" s="6"/>
      <c r="E9" s="6"/>
      <c r="F9" s="6"/>
      <c r="G9" s="6"/>
      <c r="H9" s="6" t="str">
        <f>IF(C9="","",C9*'Parâmetros'!$B$10*(1+'Parâmetros'!$B$9)+MAX(0,E9-'Parâmetros'!$B$11*C9)+F9+G9)</f>
        <v/>
      </c>
      <c r="I9" t="str">
        <f>IF(C9="","",MAX(0,MIN(12,13-MAX(1,D9))))</f>
        <v/>
      </c>
      <c r="J9" s="6" t="str">
        <f>IF(C9="","",B9*H9)</f>
        <v/>
      </c>
      <c r="K9" s="6" t="str">
        <f>IF(C9="","",J9*I9)</f>
        <v/>
      </c>
      <c r="L9" s="6" t="str">
        <f>IF(C9="","",IF(D9&lt;=1,J9,0))</f>
        <v/>
      </c>
      <c r="M9" s="6" t="str">
        <f>IF(C9="","",IF(D9&lt;=2,J9,0))</f>
        <v/>
      </c>
      <c r="N9" s="6" t="str">
        <f>IF(C9="","",IF(D9&lt;=3,J9,0))</f>
        <v/>
      </c>
      <c r="O9" s="6" t="str">
        <f>IF(C9="","",IF(D9&lt;=4,J9,0))</f>
        <v/>
      </c>
      <c r="P9" s="6" t="str">
        <f>IF(C9="","",IF(D9&lt;=5,J9,0))</f>
        <v/>
      </c>
      <c r="Q9" s="6" t="str">
        <f>IF(C9="","",IF(D9&lt;=6,J9,0))</f>
        <v/>
      </c>
      <c r="R9" s="6" t="str">
        <f>IF(C9="","",IF(D9&lt;=7,J9,0))</f>
        <v/>
      </c>
      <c r="S9" s="6" t="str">
        <f>IF(C9="","",IF(D9&lt;=8,J9,0))</f>
        <v/>
      </c>
      <c r="T9" s="6" t="str">
        <f>IF(C9="","",IF(D9&lt;=9,J9,0))</f>
        <v/>
      </c>
      <c r="U9" s="6" t="str">
        <f>IF(C9="","",IF(D9&lt;=10,J9,0))</f>
        <v/>
      </c>
      <c r="V9" s="6" t="str">
        <f>IF(C9="","",IF(D9&lt;=11,J9,0))</f>
        <v/>
      </c>
      <c r="W9" s="6" t="str">
        <f>IF(C9="","",IF(D9&lt;=12,J9,0))</f>
        <v/>
      </c>
    </row>
    <row r="10" spans="3:23" x14ac:dyDescent="0.25">
      <c r="C10" s="6"/>
      <c r="E10" s="6"/>
      <c r="F10" s="6"/>
      <c r="G10" s="6"/>
      <c r="H10" s="6" t="str">
        <f>IF(C10="","",C10*'Parâmetros'!$B$10*(1+'Parâmetros'!$B$9)+MAX(0,E10-'Parâmetros'!$B$11*C10)+F10+G10)</f>
        <v/>
      </c>
      <c r="I10" t="str">
        <f>IF(C10="","",MAX(0,MIN(12,13-MAX(1,D10))))</f>
        <v/>
      </c>
      <c r="J10" s="6" t="str">
        <f>IF(C10="","",B10*H10)</f>
        <v/>
      </c>
      <c r="K10" s="6" t="str">
        <f>IF(C10="","",J10*I10)</f>
        <v/>
      </c>
      <c r="L10" s="6" t="str">
        <f>IF(C10="","",IF(D10&lt;=1,J10,0))</f>
        <v/>
      </c>
      <c r="M10" s="6" t="str">
        <f>IF(C10="","",IF(D10&lt;=2,J10,0))</f>
        <v/>
      </c>
      <c r="N10" s="6" t="str">
        <f>IF(C10="","",IF(D10&lt;=3,J10,0))</f>
        <v/>
      </c>
      <c r="O10" s="6" t="str">
        <f>IF(C10="","",IF(D10&lt;=4,J10,0))</f>
        <v/>
      </c>
      <c r="P10" s="6" t="str">
        <f>IF(C10="","",IF(D10&lt;=5,J10,0))</f>
        <v/>
      </c>
      <c r="Q10" s="6" t="str">
        <f>IF(C10="","",IF(D10&lt;=6,J10,0))</f>
        <v/>
      </c>
      <c r="R10" s="6" t="str">
        <f>IF(C10="","",IF(D10&lt;=7,J10,0))</f>
        <v/>
      </c>
      <c r="S10" s="6" t="str">
        <f>IF(C10="","",IF(D10&lt;=8,J10,0))</f>
        <v/>
      </c>
      <c r="T10" s="6" t="str">
        <f>IF(C10="","",IF(D10&lt;=9,J10,0))</f>
        <v/>
      </c>
      <c r="U10" s="6" t="str">
        <f>IF(C10="","",IF(D10&lt;=10,J10,0))</f>
        <v/>
      </c>
      <c r="V10" s="6" t="str">
        <f>IF(C10="","",IF(D10&lt;=11,J10,0))</f>
        <v/>
      </c>
      <c r="W10" s="6" t="str">
        <f>IF(C10="","",IF(D10&lt;=12,J10,0))</f>
        <v/>
      </c>
    </row>
    <row r="11" spans="3:23" x14ac:dyDescent="0.25">
      <c r="C11" s="6"/>
      <c r="E11" s="6"/>
      <c r="F11" s="6"/>
      <c r="G11" s="6"/>
      <c r="H11" s="6" t="str">
        <f>IF(C11="","",C11*'Parâmetros'!$B$10*(1+'Parâmetros'!$B$9)+MAX(0,E11-'Parâmetros'!$B$11*C11)+F11+G11)</f>
        <v/>
      </c>
      <c r="I11" t="str">
        <f>IF(C11="","",MAX(0,MIN(12,13-MAX(1,D11))))</f>
        <v/>
      </c>
      <c r="J11" s="6" t="str">
        <f>IF(C11="","",B11*H11)</f>
        <v/>
      </c>
      <c r="K11" s="6" t="str">
        <f>IF(C11="","",J11*I11)</f>
        <v/>
      </c>
      <c r="L11" s="6" t="str">
        <f>IF(C11="","",IF(D11&lt;=1,J11,0))</f>
        <v/>
      </c>
      <c r="M11" s="6" t="str">
        <f>IF(C11="","",IF(D11&lt;=2,J11,0))</f>
        <v/>
      </c>
      <c r="N11" s="6" t="str">
        <f>IF(C11="","",IF(D11&lt;=3,J11,0))</f>
        <v/>
      </c>
      <c r="O11" s="6" t="str">
        <f>IF(C11="","",IF(D11&lt;=4,J11,0))</f>
        <v/>
      </c>
      <c r="P11" s="6" t="str">
        <f>IF(C11="","",IF(D11&lt;=5,J11,0))</f>
        <v/>
      </c>
      <c r="Q11" s="6" t="str">
        <f>IF(C11="","",IF(D11&lt;=6,J11,0))</f>
        <v/>
      </c>
      <c r="R11" s="6" t="str">
        <f>IF(C11="","",IF(D11&lt;=7,J11,0))</f>
        <v/>
      </c>
      <c r="S11" s="6" t="str">
        <f>IF(C11="","",IF(D11&lt;=8,J11,0))</f>
        <v/>
      </c>
      <c r="T11" s="6" t="str">
        <f>IF(C11="","",IF(D11&lt;=9,J11,0))</f>
        <v/>
      </c>
      <c r="U11" s="6" t="str">
        <f>IF(C11="","",IF(D11&lt;=10,J11,0))</f>
        <v/>
      </c>
      <c r="V11" s="6" t="str">
        <f>IF(C11="","",IF(D11&lt;=11,J11,0))</f>
        <v/>
      </c>
      <c r="W11" s="6" t="str">
        <f>IF(C11="","",IF(D11&lt;=12,J11,0))</f>
        <v/>
      </c>
    </row>
    <row r="12" spans="3:23" x14ac:dyDescent="0.25">
      <c r="C12" s="6"/>
      <c r="E12" s="6"/>
      <c r="F12" s="6"/>
      <c r="G12" s="6"/>
      <c r="H12" s="6" t="str">
        <f>IF(C12="","",C12*'Parâmetros'!$B$10*(1+'Parâmetros'!$B$9)+MAX(0,E12-'Parâmetros'!$B$11*C12)+F12+G12)</f>
        <v/>
      </c>
      <c r="I12" t="str">
        <f>IF(C12="","",MAX(0,MIN(12,13-MAX(1,D12))))</f>
        <v/>
      </c>
      <c r="J12" s="6" t="str">
        <f>IF(C12="","",B12*H12)</f>
        <v/>
      </c>
      <c r="K12" s="6" t="str">
        <f>IF(C12="","",J12*I12)</f>
        <v/>
      </c>
      <c r="L12" s="6" t="str">
        <f>IF(C12="","",IF(D12&lt;=1,J12,0))</f>
        <v/>
      </c>
      <c r="M12" s="6" t="str">
        <f>IF(C12="","",IF(D12&lt;=2,J12,0))</f>
        <v/>
      </c>
      <c r="N12" s="6" t="str">
        <f>IF(C12="","",IF(D12&lt;=3,J12,0))</f>
        <v/>
      </c>
      <c r="O12" s="6" t="str">
        <f>IF(C12="","",IF(D12&lt;=4,J12,0))</f>
        <v/>
      </c>
      <c r="P12" s="6" t="str">
        <f>IF(C12="","",IF(D12&lt;=5,J12,0))</f>
        <v/>
      </c>
      <c r="Q12" s="6" t="str">
        <f>IF(C12="","",IF(D12&lt;=6,J12,0))</f>
        <v/>
      </c>
      <c r="R12" s="6" t="str">
        <f>IF(C12="","",IF(D12&lt;=7,J12,0))</f>
        <v/>
      </c>
      <c r="S12" s="6" t="str">
        <f>IF(C12="","",IF(D12&lt;=8,J12,0))</f>
        <v/>
      </c>
      <c r="T12" s="6" t="str">
        <f>IF(C12="","",IF(D12&lt;=9,J12,0))</f>
        <v/>
      </c>
      <c r="U12" s="6" t="str">
        <f>IF(C12="","",IF(D12&lt;=10,J12,0))</f>
        <v/>
      </c>
      <c r="V12" s="6" t="str">
        <f>IF(C12="","",IF(D12&lt;=11,J12,0))</f>
        <v/>
      </c>
      <c r="W12" s="6" t="str">
        <f>IF(C12="","",IF(D12&lt;=12,J12,0))</f>
        <v/>
      </c>
    </row>
    <row r="13" spans="3:23" x14ac:dyDescent="0.25">
      <c r="C13" s="6"/>
      <c r="E13" s="6"/>
      <c r="F13" s="6"/>
      <c r="G13" s="6"/>
      <c r="H13" s="6" t="str">
        <f>IF(C13="","",C13*'Parâmetros'!$B$10*(1+'Parâmetros'!$B$9)+MAX(0,E13-'Parâmetros'!$B$11*C13)+F13+G13)</f>
        <v/>
      </c>
      <c r="I13" t="str">
        <f>IF(C13="","",MAX(0,MIN(12,13-MAX(1,D13))))</f>
        <v/>
      </c>
      <c r="J13" s="6" t="str">
        <f>IF(C13="","",B13*H13)</f>
        <v/>
      </c>
      <c r="K13" s="6" t="str">
        <f>IF(C13="","",J13*I13)</f>
        <v/>
      </c>
      <c r="L13" s="6" t="str">
        <f>IF(C13="","",IF(D13&lt;=1,J13,0))</f>
        <v/>
      </c>
      <c r="M13" s="6" t="str">
        <f>IF(C13="","",IF(D13&lt;=2,J13,0))</f>
        <v/>
      </c>
      <c r="N13" s="6" t="str">
        <f>IF(C13="","",IF(D13&lt;=3,J13,0))</f>
        <v/>
      </c>
      <c r="O13" s="6" t="str">
        <f>IF(C13="","",IF(D13&lt;=4,J13,0))</f>
        <v/>
      </c>
      <c r="P13" s="6" t="str">
        <f>IF(C13="","",IF(D13&lt;=5,J13,0))</f>
        <v/>
      </c>
      <c r="Q13" s="6" t="str">
        <f>IF(C13="","",IF(D13&lt;=6,J13,0))</f>
        <v/>
      </c>
      <c r="R13" s="6" t="str">
        <f>IF(C13="","",IF(D13&lt;=7,J13,0))</f>
        <v/>
      </c>
      <c r="S13" s="6" t="str">
        <f>IF(C13="","",IF(D13&lt;=8,J13,0))</f>
        <v/>
      </c>
      <c r="T13" s="6" t="str">
        <f>IF(C13="","",IF(D13&lt;=9,J13,0))</f>
        <v/>
      </c>
      <c r="U13" s="6" t="str">
        <f>IF(C13="","",IF(D13&lt;=10,J13,0))</f>
        <v/>
      </c>
      <c r="V13" s="6" t="str">
        <f>IF(C13="","",IF(D13&lt;=11,J13,0))</f>
        <v/>
      </c>
      <c r="W13" s="6" t="str">
        <f>IF(C13="","",IF(D13&lt;=12,J13,0))</f>
        <v/>
      </c>
    </row>
    <row r="14" spans="3:23" x14ac:dyDescent="0.25">
      <c r="C14" s="6"/>
      <c r="E14" s="6"/>
      <c r="F14" s="6"/>
      <c r="G14" s="6"/>
      <c r="H14" s="6" t="str">
        <f>IF(C14="","",C14*'Parâmetros'!$B$10*(1+'Parâmetros'!$B$9)+MAX(0,E14-'Parâmetros'!$B$11*C14)+F14+G14)</f>
        <v/>
      </c>
      <c r="I14" t="str">
        <f>IF(C14="","",MAX(0,MIN(12,13-MAX(1,D14))))</f>
        <v/>
      </c>
      <c r="J14" s="6" t="str">
        <f>IF(C14="","",B14*H14)</f>
        <v/>
      </c>
      <c r="K14" s="6" t="str">
        <f>IF(C14="","",J14*I14)</f>
        <v/>
      </c>
      <c r="L14" s="6" t="str">
        <f>IF(C14="","",IF(D14&lt;=1,J14,0))</f>
        <v/>
      </c>
      <c r="M14" s="6" t="str">
        <f>IF(C14="","",IF(D14&lt;=2,J14,0))</f>
        <v/>
      </c>
      <c r="N14" s="6" t="str">
        <f>IF(C14="","",IF(D14&lt;=3,J14,0))</f>
        <v/>
      </c>
      <c r="O14" s="6" t="str">
        <f>IF(C14="","",IF(D14&lt;=4,J14,0))</f>
        <v/>
      </c>
      <c r="P14" s="6" t="str">
        <f>IF(C14="","",IF(D14&lt;=5,J14,0))</f>
        <v/>
      </c>
      <c r="Q14" s="6" t="str">
        <f>IF(C14="","",IF(D14&lt;=6,J14,0))</f>
        <v/>
      </c>
      <c r="R14" s="6" t="str">
        <f>IF(C14="","",IF(D14&lt;=7,J14,0))</f>
        <v/>
      </c>
      <c r="S14" s="6" t="str">
        <f>IF(C14="","",IF(D14&lt;=8,J14,0))</f>
        <v/>
      </c>
      <c r="T14" s="6" t="str">
        <f>IF(C14="","",IF(D14&lt;=9,J14,0))</f>
        <v/>
      </c>
      <c r="U14" s="6" t="str">
        <f>IF(C14="","",IF(D14&lt;=10,J14,0))</f>
        <v/>
      </c>
      <c r="V14" s="6" t="str">
        <f>IF(C14="","",IF(D14&lt;=11,J14,0))</f>
        <v/>
      </c>
      <c r="W14" s="6" t="str">
        <f>IF(C14="","",IF(D14&lt;=12,J14,0))</f>
        <v/>
      </c>
    </row>
    <row r="15" spans="3:23" x14ac:dyDescent="0.25">
      <c r="C15" s="6"/>
      <c r="E15" s="6"/>
      <c r="F15" s="6"/>
      <c r="G15" s="6"/>
      <c r="H15" s="6" t="str">
        <f>IF(C15="","",C15*'Parâmetros'!$B$10*(1+'Parâmetros'!$B$9)+MAX(0,E15-'Parâmetros'!$B$11*C15)+F15+G15)</f>
        <v/>
      </c>
      <c r="I15" t="str">
        <f>IF(C15="","",MAX(0,MIN(12,13-MAX(1,D15))))</f>
        <v/>
      </c>
      <c r="J15" s="6" t="str">
        <f>IF(C15="","",B15*H15)</f>
        <v/>
      </c>
      <c r="K15" s="6" t="str">
        <f>IF(C15="","",J15*I15)</f>
        <v/>
      </c>
      <c r="L15" s="6" t="str">
        <f>IF(C15="","",IF(D15&lt;=1,J15,0))</f>
        <v/>
      </c>
      <c r="M15" s="6" t="str">
        <f>IF(C15="","",IF(D15&lt;=2,J15,0))</f>
        <v/>
      </c>
      <c r="N15" s="6" t="str">
        <f>IF(C15="","",IF(D15&lt;=3,J15,0))</f>
        <v/>
      </c>
      <c r="O15" s="6" t="str">
        <f>IF(C15="","",IF(D15&lt;=4,J15,0))</f>
        <v/>
      </c>
      <c r="P15" s="6" t="str">
        <f>IF(C15="","",IF(D15&lt;=5,J15,0))</f>
        <v/>
      </c>
      <c r="Q15" s="6" t="str">
        <f>IF(C15="","",IF(D15&lt;=6,J15,0))</f>
        <v/>
      </c>
      <c r="R15" s="6" t="str">
        <f>IF(C15="","",IF(D15&lt;=7,J15,0))</f>
        <v/>
      </c>
      <c r="S15" s="6" t="str">
        <f>IF(C15="","",IF(D15&lt;=8,J15,0))</f>
        <v/>
      </c>
      <c r="T15" s="6" t="str">
        <f>IF(C15="","",IF(D15&lt;=9,J15,0))</f>
        <v/>
      </c>
      <c r="U15" s="6" t="str">
        <f>IF(C15="","",IF(D15&lt;=10,J15,0))</f>
        <v/>
      </c>
      <c r="V15" s="6" t="str">
        <f>IF(C15="","",IF(D15&lt;=11,J15,0))</f>
        <v/>
      </c>
      <c r="W15" s="6" t="str">
        <f>IF(C15="","",IF(D15&lt;=12,J15,0))</f>
        <v/>
      </c>
    </row>
    <row r="16" spans="3:23" x14ac:dyDescent="0.25">
      <c r="C16" s="6"/>
      <c r="E16" s="6"/>
      <c r="F16" s="6"/>
      <c r="G16" s="6"/>
      <c r="H16" s="6" t="str">
        <f>IF(C16="","",C16*'Parâmetros'!$B$10*(1+'Parâmetros'!$B$9)+MAX(0,E16-'Parâmetros'!$B$11*C16)+F16+G16)</f>
        <v/>
      </c>
      <c r="I16" t="str">
        <f>IF(C16="","",MAX(0,MIN(12,13-MAX(1,D16))))</f>
        <v/>
      </c>
      <c r="J16" s="6" t="str">
        <f>IF(C16="","",B16*H16)</f>
        <v/>
      </c>
      <c r="K16" s="6" t="str">
        <f>IF(C16="","",J16*I16)</f>
        <v/>
      </c>
      <c r="L16" s="6" t="str">
        <f>IF(C16="","",IF(D16&lt;=1,J16,0))</f>
        <v/>
      </c>
      <c r="M16" s="6" t="str">
        <f>IF(C16="","",IF(D16&lt;=2,J16,0))</f>
        <v/>
      </c>
      <c r="N16" s="6" t="str">
        <f>IF(C16="","",IF(D16&lt;=3,J16,0))</f>
        <v/>
      </c>
      <c r="O16" s="6" t="str">
        <f>IF(C16="","",IF(D16&lt;=4,J16,0))</f>
        <v/>
      </c>
      <c r="P16" s="6" t="str">
        <f>IF(C16="","",IF(D16&lt;=5,J16,0))</f>
        <v/>
      </c>
      <c r="Q16" s="6" t="str">
        <f>IF(C16="","",IF(D16&lt;=6,J16,0))</f>
        <v/>
      </c>
      <c r="R16" s="6" t="str">
        <f>IF(C16="","",IF(D16&lt;=7,J16,0))</f>
        <v/>
      </c>
      <c r="S16" s="6" t="str">
        <f>IF(C16="","",IF(D16&lt;=8,J16,0))</f>
        <v/>
      </c>
      <c r="T16" s="6" t="str">
        <f>IF(C16="","",IF(D16&lt;=9,J16,0))</f>
        <v/>
      </c>
      <c r="U16" s="6" t="str">
        <f>IF(C16="","",IF(D16&lt;=10,J16,0))</f>
        <v/>
      </c>
      <c r="V16" s="6" t="str">
        <f>IF(C16="","",IF(D16&lt;=11,J16,0))</f>
        <v/>
      </c>
      <c r="W16" s="6" t="str">
        <f>IF(C16="","",IF(D16&lt;=12,J16,0))</f>
        <v/>
      </c>
    </row>
    <row r="17" spans="3:23" x14ac:dyDescent="0.25">
      <c r="C17" s="6"/>
      <c r="E17" s="6"/>
      <c r="F17" s="6"/>
      <c r="G17" s="6"/>
      <c r="H17" s="6" t="str">
        <f>IF(C17="","",C17*'Parâmetros'!$B$10*(1+'Parâmetros'!$B$9)+MAX(0,E17-'Parâmetros'!$B$11*C17)+F17+G17)</f>
        <v/>
      </c>
      <c r="I17" t="str">
        <f>IF(C17="","",MAX(0,MIN(12,13-MAX(1,D17))))</f>
        <v/>
      </c>
      <c r="J17" s="6" t="str">
        <f>IF(C17="","",B17*H17)</f>
        <v/>
      </c>
      <c r="K17" s="6" t="str">
        <f>IF(C17="","",J17*I17)</f>
        <v/>
      </c>
      <c r="L17" s="6" t="str">
        <f>IF(C17="","",IF(D17&lt;=1,J17,0))</f>
        <v/>
      </c>
      <c r="M17" s="6" t="str">
        <f>IF(C17="","",IF(D17&lt;=2,J17,0))</f>
        <v/>
      </c>
      <c r="N17" s="6" t="str">
        <f>IF(C17="","",IF(D17&lt;=3,J17,0))</f>
        <v/>
      </c>
      <c r="O17" s="6" t="str">
        <f>IF(C17="","",IF(D17&lt;=4,J17,0))</f>
        <v/>
      </c>
      <c r="P17" s="6" t="str">
        <f>IF(C17="","",IF(D17&lt;=5,J17,0))</f>
        <v/>
      </c>
      <c r="Q17" s="6" t="str">
        <f>IF(C17="","",IF(D17&lt;=6,J17,0))</f>
        <v/>
      </c>
      <c r="R17" s="6" t="str">
        <f>IF(C17="","",IF(D17&lt;=7,J17,0))</f>
        <v/>
      </c>
      <c r="S17" s="6" t="str">
        <f>IF(C17="","",IF(D17&lt;=8,J17,0))</f>
        <v/>
      </c>
      <c r="T17" s="6" t="str">
        <f>IF(C17="","",IF(D17&lt;=9,J17,0))</f>
        <v/>
      </c>
      <c r="U17" s="6" t="str">
        <f>IF(C17="","",IF(D17&lt;=10,J17,0))</f>
        <v/>
      </c>
      <c r="V17" s="6" t="str">
        <f>IF(C17="","",IF(D17&lt;=11,J17,0))</f>
        <v/>
      </c>
      <c r="W17" s="6" t="str">
        <f>IF(C17="","",IF(D17&lt;=12,J17,0))</f>
        <v/>
      </c>
    </row>
    <row r="18" spans="3:23" x14ac:dyDescent="0.25">
      <c r="C18" s="6"/>
      <c r="E18" s="6"/>
      <c r="F18" s="6"/>
      <c r="G18" s="6"/>
      <c r="H18" s="6" t="str">
        <f>IF(C18="","",C18*'Parâmetros'!$B$10*(1+'Parâmetros'!$B$9)+MAX(0,E18-'Parâmetros'!$B$11*C18)+F18+G18)</f>
        <v/>
      </c>
      <c r="I18" t="str">
        <f>IF(C18="","",MAX(0,MIN(12,13-MAX(1,D18))))</f>
        <v/>
      </c>
      <c r="J18" s="6" t="str">
        <f>IF(C18="","",B18*H18)</f>
        <v/>
      </c>
      <c r="K18" s="6" t="str">
        <f>IF(C18="","",J18*I18)</f>
        <v/>
      </c>
      <c r="L18" s="6" t="str">
        <f>IF(C18="","",IF(D18&lt;=1,J18,0))</f>
        <v/>
      </c>
      <c r="M18" s="6" t="str">
        <f>IF(C18="","",IF(D18&lt;=2,J18,0))</f>
        <v/>
      </c>
      <c r="N18" s="6" t="str">
        <f>IF(C18="","",IF(D18&lt;=3,J18,0))</f>
        <v/>
      </c>
      <c r="O18" s="6" t="str">
        <f>IF(C18="","",IF(D18&lt;=4,J18,0))</f>
        <v/>
      </c>
      <c r="P18" s="6" t="str">
        <f>IF(C18="","",IF(D18&lt;=5,J18,0))</f>
        <v/>
      </c>
      <c r="Q18" s="6" t="str">
        <f>IF(C18="","",IF(D18&lt;=6,J18,0))</f>
        <v/>
      </c>
      <c r="R18" s="6" t="str">
        <f>IF(C18="","",IF(D18&lt;=7,J18,0))</f>
        <v/>
      </c>
      <c r="S18" s="6" t="str">
        <f>IF(C18="","",IF(D18&lt;=8,J18,0))</f>
        <v/>
      </c>
      <c r="T18" s="6" t="str">
        <f>IF(C18="","",IF(D18&lt;=9,J18,0))</f>
        <v/>
      </c>
      <c r="U18" s="6" t="str">
        <f>IF(C18="","",IF(D18&lt;=10,J18,0))</f>
        <v/>
      </c>
      <c r="V18" s="6" t="str">
        <f>IF(C18="","",IF(D18&lt;=11,J18,0))</f>
        <v/>
      </c>
      <c r="W18" s="6" t="str">
        <f>IF(C18="","",IF(D18&lt;=12,J18,0))</f>
        <v/>
      </c>
    </row>
    <row r="19" spans="3:23" x14ac:dyDescent="0.25">
      <c r="C19" s="6"/>
      <c r="E19" s="6"/>
      <c r="F19" s="6"/>
      <c r="G19" s="6"/>
      <c r="H19" s="6" t="str">
        <f>IF(C19="","",C19*'Parâmetros'!$B$10*(1+'Parâmetros'!$B$9)+MAX(0,E19-'Parâmetros'!$B$11*C19)+F19+G19)</f>
        <v/>
      </c>
      <c r="I19" t="str">
        <f>IF(C19="","",MAX(0,MIN(12,13-MAX(1,D19))))</f>
        <v/>
      </c>
      <c r="J19" s="6" t="str">
        <f>IF(C19="","",B19*H19)</f>
        <v/>
      </c>
      <c r="K19" s="6" t="str">
        <f>IF(C19="","",J19*I19)</f>
        <v/>
      </c>
      <c r="L19" s="6" t="str">
        <f>IF(C19="","",IF(D19&lt;=1,J19,0))</f>
        <v/>
      </c>
      <c r="M19" s="6" t="str">
        <f>IF(C19="","",IF(D19&lt;=2,J19,0))</f>
        <v/>
      </c>
      <c r="N19" s="6" t="str">
        <f>IF(C19="","",IF(D19&lt;=3,J19,0))</f>
        <v/>
      </c>
      <c r="O19" s="6" t="str">
        <f>IF(C19="","",IF(D19&lt;=4,J19,0))</f>
        <v/>
      </c>
      <c r="P19" s="6" t="str">
        <f>IF(C19="","",IF(D19&lt;=5,J19,0))</f>
        <v/>
      </c>
      <c r="Q19" s="6" t="str">
        <f>IF(C19="","",IF(D19&lt;=6,J19,0))</f>
        <v/>
      </c>
      <c r="R19" s="6" t="str">
        <f>IF(C19="","",IF(D19&lt;=7,J19,0))</f>
        <v/>
      </c>
      <c r="S19" s="6" t="str">
        <f>IF(C19="","",IF(D19&lt;=8,J19,0))</f>
        <v/>
      </c>
      <c r="T19" s="6" t="str">
        <f>IF(C19="","",IF(D19&lt;=9,J19,0))</f>
        <v/>
      </c>
      <c r="U19" s="6" t="str">
        <f>IF(C19="","",IF(D19&lt;=10,J19,0))</f>
        <v/>
      </c>
      <c r="V19" s="6" t="str">
        <f>IF(C19="","",IF(D19&lt;=11,J19,0))</f>
        <v/>
      </c>
      <c r="W19" s="6" t="str">
        <f>IF(C19="","",IF(D19&lt;=12,J19,0))</f>
        <v/>
      </c>
    </row>
    <row r="20" spans="3:23" x14ac:dyDescent="0.25">
      <c r="C20" s="6"/>
      <c r="E20" s="6"/>
      <c r="F20" s="6"/>
      <c r="G20" s="6"/>
      <c r="H20" s="6" t="str">
        <f>IF(C20="","",C20*'Parâmetros'!$B$10*(1+'Parâmetros'!$B$9)+MAX(0,E20-'Parâmetros'!$B$11*C20)+F20+G20)</f>
        <v/>
      </c>
      <c r="I20" t="str">
        <f>IF(C20="","",MAX(0,MIN(12,13-MAX(1,D20))))</f>
        <v/>
      </c>
      <c r="J20" s="6" t="str">
        <f>IF(C20="","",B20*H20)</f>
        <v/>
      </c>
      <c r="K20" s="6" t="str">
        <f>IF(C20="","",J20*I20)</f>
        <v/>
      </c>
      <c r="L20" s="6" t="str">
        <f>IF(C20="","",IF(D20&lt;=1,J20,0))</f>
        <v/>
      </c>
      <c r="M20" s="6" t="str">
        <f>IF(C20="","",IF(D20&lt;=2,J20,0))</f>
        <v/>
      </c>
      <c r="N20" s="6" t="str">
        <f>IF(C20="","",IF(D20&lt;=3,J20,0))</f>
        <v/>
      </c>
      <c r="O20" s="6" t="str">
        <f>IF(C20="","",IF(D20&lt;=4,J20,0))</f>
        <v/>
      </c>
      <c r="P20" s="6" t="str">
        <f>IF(C20="","",IF(D20&lt;=5,J20,0))</f>
        <v/>
      </c>
      <c r="Q20" s="6" t="str">
        <f>IF(C20="","",IF(D20&lt;=6,J20,0))</f>
        <v/>
      </c>
      <c r="R20" s="6" t="str">
        <f>IF(C20="","",IF(D20&lt;=7,J20,0))</f>
        <v/>
      </c>
      <c r="S20" s="6" t="str">
        <f>IF(C20="","",IF(D20&lt;=8,J20,0))</f>
        <v/>
      </c>
      <c r="T20" s="6" t="str">
        <f>IF(C20="","",IF(D20&lt;=9,J20,0))</f>
        <v/>
      </c>
      <c r="U20" s="6" t="str">
        <f>IF(C20="","",IF(D20&lt;=10,J20,0))</f>
        <v/>
      </c>
      <c r="V20" s="6" t="str">
        <f>IF(C20="","",IF(D20&lt;=11,J20,0))</f>
        <v/>
      </c>
      <c r="W20" s="6" t="str">
        <f>IF(C20="","",IF(D20&lt;=12,J20,0))</f>
        <v/>
      </c>
    </row>
    <row r="21" spans="3:23" x14ac:dyDescent="0.25">
      <c r="C21" s="6"/>
      <c r="E21" s="6"/>
      <c r="F21" s="6"/>
      <c r="G21" s="6"/>
      <c r="H21" s="6" t="str">
        <f>IF(C21="","",C21*'Parâmetros'!$B$10*(1+'Parâmetros'!$B$9)+MAX(0,E21-'Parâmetros'!$B$11*C21)+F21+G21)</f>
        <v/>
      </c>
      <c r="I21" t="str">
        <f>IF(C21="","",MAX(0,MIN(12,13-MAX(1,D21))))</f>
        <v/>
      </c>
      <c r="J21" s="6" t="str">
        <f>IF(C21="","",B21*H21)</f>
        <v/>
      </c>
      <c r="K21" s="6" t="str">
        <f>IF(C21="","",J21*I21)</f>
        <v/>
      </c>
      <c r="L21" s="6" t="str">
        <f>IF(C21="","",IF(D21&lt;=1,J21,0))</f>
        <v/>
      </c>
      <c r="M21" s="6" t="str">
        <f>IF(C21="","",IF(D21&lt;=2,J21,0))</f>
        <v/>
      </c>
      <c r="N21" s="6" t="str">
        <f>IF(C21="","",IF(D21&lt;=3,J21,0))</f>
        <v/>
      </c>
      <c r="O21" s="6" t="str">
        <f>IF(C21="","",IF(D21&lt;=4,J21,0))</f>
        <v/>
      </c>
      <c r="P21" s="6" t="str">
        <f>IF(C21="","",IF(D21&lt;=5,J21,0))</f>
        <v/>
      </c>
      <c r="Q21" s="6" t="str">
        <f>IF(C21="","",IF(D21&lt;=6,J21,0))</f>
        <v/>
      </c>
      <c r="R21" s="6" t="str">
        <f>IF(C21="","",IF(D21&lt;=7,J21,0))</f>
        <v/>
      </c>
      <c r="S21" s="6" t="str">
        <f>IF(C21="","",IF(D21&lt;=8,J21,0))</f>
        <v/>
      </c>
      <c r="T21" s="6" t="str">
        <f>IF(C21="","",IF(D21&lt;=9,J21,0))</f>
        <v/>
      </c>
      <c r="U21" s="6" t="str">
        <f>IF(C21="","",IF(D21&lt;=10,J21,0))</f>
        <v/>
      </c>
      <c r="V21" s="6" t="str">
        <f>IF(C21="","",IF(D21&lt;=11,J21,0))</f>
        <v/>
      </c>
      <c r="W21" s="6" t="str">
        <f>IF(C21="","",IF(D21&lt;=12,J21,0))</f>
        <v/>
      </c>
    </row>
    <row r="22" spans="3:23" x14ac:dyDescent="0.25">
      <c r="C22" s="6"/>
      <c r="E22" s="6"/>
      <c r="F22" s="6"/>
      <c r="G22" s="6"/>
      <c r="H22" s="6" t="str">
        <f>IF(C22="","",C22*'Parâmetros'!$B$10*(1+'Parâmetros'!$B$9)+MAX(0,E22-'Parâmetros'!$B$11*C22)+F22+G22)</f>
        <v/>
      </c>
      <c r="I22" t="str">
        <f>IF(C22="","",MAX(0,MIN(12,13-MAX(1,D22))))</f>
        <v/>
      </c>
      <c r="J22" s="6" t="str">
        <f>IF(C22="","",B22*H22)</f>
        <v/>
      </c>
      <c r="K22" s="6" t="str">
        <f>IF(C22="","",J22*I22)</f>
        <v/>
      </c>
      <c r="L22" s="6" t="str">
        <f>IF(C22="","",IF(D22&lt;=1,J22,0))</f>
        <v/>
      </c>
      <c r="M22" s="6" t="str">
        <f>IF(C22="","",IF(D22&lt;=2,J22,0))</f>
        <v/>
      </c>
      <c r="N22" s="6" t="str">
        <f>IF(C22="","",IF(D22&lt;=3,J22,0))</f>
        <v/>
      </c>
      <c r="O22" s="6" t="str">
        <f>IF(C22="","",IF(D22&lt;=4,J22,0))</f>
        <v/>
      </c>
      <c r="P22" s="6" t="str">
        <f>IF(C22="","",IF(D22&lt;=5,J22,0))</f>
        <v/>
      </c>
      <c r="Q22" s="6" t="str">
        <f>IF(C22="","",IF(D22&lt;=6,J22,0))</f>
        <v/>
      </c>
      <c r="R22" s="6" t="str">
        <f>IF(C22="","",IF(D22&lt;=7,J22,0))</f>
        <v/>
      </c>
      <c r="S22" s="6" t="str">
        <f>IF(C22="","",IF(D22&lt;=8,J22,0))</f>
        <v/>
      </c>
      <c r="T22" s="6" t="str">
        <f>IF(C22="","",IF(D22&lt;=9,J22,0))</f>
        <v/>
      </c>
      <c r="U22" s="6" t="str">
        <f>IF(C22="","",IF(D22&lt;=10,J22,0))</f>
        <v/>
      </c>
      <c r="V22" s="6" t="str">
        <f>IF(C22="","",IF(D22&lt;=11,J22,0))</f>
        <v/>
      </c>
      <c r="W22" s="6" t="str">
        <f>IF(C22="","",IF(D22&lt;=12,J22,0))</f>
        <v/>
      </c>
    </row>
    <row r="23" spans="3:23" x14ac:dyDescent="0.25">
      <c r="C23" s="6"/>
      <c r="E23" s="6"/>
      <c r="F23" s="6"/>
      <c r="G23" s="6"/>
      <c r="H23" s="6" t="str">
        <f>IF(C23="","",C23*'Parâmetros'!$B$10*(1+'Parâmetros'!$B$9)+MAX(0,E23-'Parâmetros'!$B$11*C23)+F23+G23)</f>
        <v/>
      </c>
      <c r="I23" t="str">
        <f>IF(C23="","",MAX(0,MIN(12,13-MAX(1,D23))))</f>
        <v/>
      </c>
      <c r="J23" s="6" t="str">
        <f>IF(C23="","",B23*H23)</f>
        <v/>
      </c>
      <c r="K23" s="6" t="str">
        <f>IF(C23="","",J23*I23)</f>
        <v/>
      </c>
      <c r="L23" s="6" t="str">
        <f>IF(C23="","",IF(D23&lt;=1,J23,0))</f>
        <v/>
      </c>
      <c r="M23" s="6" t="str">
        <f>IF(C23="","",IF(D23&lt;=2,J23,0))</f>
        <v/>
      </c>
      <c r="N23" s="6" t="str">
        <f>IF(C23="","",IF(D23&lt;=3,J23,0))</f>
        <v/>
      </c>
      <c r="O23" s="6" t="str">
        <f>IF(C23="","",IF(D23&lt;=4,J23,0))</f>
        <v/>
      </c>
      <c r="P23" s="6" t="str">
        <f>IF(C23="","",IF(D23&lt;=5,J23,0))</f>
        <v/>
      </c>
      <c r="Q23" s="6" t="str">
        <f>IF(C23="","",IF(D23&lt;=6,J23,0))</f>
        <v/>
      </c>
      <c r="R23" s="6" t="str">
        <f>IF(C23="","",IF(D23&lt;=7,J23,0))</f>
        <v/>
      </c>
      <c r="S23" s="6" t="str">
        <f>IF(C23="","",IF(D23&lt;=8,J23,0))</f>
        <v/>
      </c>
      <c r="T23" s="6" t="str">
        <f>IF(C23="","",IF(D23&lt;=9,J23,0))</f>
        <v/>
      </c>
      <c r="U23" s="6" t="str">
        <f>IF(C23="","",IF(D23&lt;=10,J23,0))</f>
        <v/>
      </c>
      <c r="V23" s="6" t="str">
        <f>IF(C23="","",IF(D23&lt;=11,J23,0))</f>
        <v/>
      </c>
      <c r="W23" s="6" t="str">
        <f>IF(C23="","",IF(D23&lt;=12,J23,0))</f>
        <v/>
      </c>
    </row>
    <row r="24" spans="3:23" x14ac:dyDescent="0.25">
      <c r="C24" s="6"/>
      <c r="E24" s="6"/>
      <c r="F24" s="6"/>
      <c r="G24" s="6"/>
      <c r="H24" s="6" t="str">
        <f>IF(C24="","",C24*'Parâmetros'!$B$10*(1+'Parâmetros'!$B$9)+MAX(0,E24-'Parâmetros'!$B$11*C24)+F24+G24)</f>
        <v/>
      </c>
      <c r="I24" t="str">
        <f>IF(C24="","",MAX(0,MIN(12,13-MAX(1,D24))))</f>
        <v/>
      </c>
      <c r="J24" s="6" t="str">
        <f>IF(C24="","",B24*H24)</f>
        <v/>
      </c>
      <c r="K24" s="6" t="str">
        <f>IF(C24="","",J24*I24)</f>
        <v/>
      </c>
      <c r="L24" s="6" t="str">
        <f>IF(C24="","",IF(D24&lt;=1,J24,0))</f>
        <v/>
      </c>
      <c r="M24" s="6" t="str">
        <f>IF(C24="","",IF(D24&lt;=2,J24,0))</f>
        <v/>
      </c>
      <c r="N24" s="6" t="str">
        <f>IF(C24="","",IF(D24&lt;=3,J24,0))</f>
        <v/>
      </c>
      <c r="O24" s="6" t="str">
        <f>IF(C24="","",IF(D24&lt;=4,J24,0))</f>
        <v/>
      </c>
      <c r="P24" s="6" t="str">
        <f>IF(C24="","",IF(D24&lt;=5,J24,0))</f>
        <v/>
      </c>
      <c r="Q24" s="6" t="str">
        <f>IF(C24="","",IF(D24&lt;=6,J24,0))</f>
        <v/>
      </c>
      <c r="R24" s="6" t="str">
        <f>IF(C24="","",IF(D24&lt;=7,J24,0))</f>
        <v/>
      </c>
      <c r="S24" s="6" t="str">
        <f>IF(C24="","",IF(D24&lt;=8,J24,0))</f>
        <v/>
      </c>
      <c r="T24" s="6" t="str">
        <f>IF(C24="","",IF(D24&lt;=9,J24,0))</f>
        <v/>
      </c>
      <c r="U24" s="6" t="str">
        <f>IF(C24="","",IF(D24&lt;=10,J24,0))</f>
        <v/>
      </c>
      <c r="V24" s="6" t="str">
        <f>IF(C24="","",IF(D24&lt;=11,J24,0))</f>
        <v/>
      </c>
      <c r="W24" s="6" t="str">
        <f>IF(C24="","",IF(D24&lt;=12,J24,0))</f>
        <v/>
      </c>
    </row>
    <row r="25" spans="3:23" x14ac:dyDescent="0.25">
      <c r="C25" s="6"/>
      <c r="E25" s="6"/>
      <c r="F25" s="6"/>
      <c r="G25" s="6"/>
      <c r="H25" s="6" t="str">
        <f>IF(C25="","",C25*'Parâmetros'!$B$10*(1+'Parâmetros'!$B$9)+MAX(0,E25-'Parâmetros'!$B$11*C25)+F25+G25)</f>
        <v/>
      </c>
      <c r="I25" t="str">
        <f>IF(C25="","",MAX(0,MIN(12,13-MAX(1,D25))))</f>
        <v/>
      </c>
      <c r="J25" s="6" t="str">
        <f>IF(C25="","",B25*H25)</f>
        <v/>
      </c>
      <c r="K25" s="6" t="str">
        <f>IF(C25="","",J25*I25)</f>
        <v/>
      </c>
      <c r="L25" s="6" t="str">
        <f>IF(C25="","",IF(D25&lt;=1,J25,0))</f>
        <v/>
      </c>
      <c r="M25" s="6" t="str">
        <f>IF(C25="","",IF(D25&lt;=2,J25,0))</f>
        <v/>
      </c>
      <c r="N25" s="6" t="str">
        <f>IF(C25="","",IF(D25&lt;=3,J25,0))</f>
        <v/>
      </c>
      <c r="O25" s="6" t="str">
        <f>IF(C25="","",IF(D25&lt;=4,J25,0))</f>
        <v/>
      </c>
      <c r="P25" s="6" t="str">
        <f>IF(C25="","",IF(D25&lt;=5,J25,0))</f>
        <v/>
      </c>
      <c r="Q25" s="6" t="str">
        <f>IF(C25="","",IF(D25&lt;=6,J25,0))</f>
        <v/>
      </c>
      <c r="R25" s="6" t="str">
        <f>IF(C25="","",IF(D25&lt;=7,J25,0))</f>
        <v/>
      </c>
      <c r="S25" s="6" t="str">
        <f>IF(C25="","",IF(D25&lt;=8,J25,0))</f>
        <v/>
      </c>
      <c r="T25" s="6" t="str">
        <f>IF(C25="","",IF(D25&lt;=9,J25,0))</f>
        <v/>
      </c>
      <c r="U25" s="6" t="str">
        <f>IF(C25="","",IF(D25&lt;=10,J25,0))</f>
        <v/>
      </c>
      <c r="V25" s="6" t="str">
        <f>IF(C25="","",IF(D25&lt;=11,J25,0))</f>
        <v/>
      </c>
      <c r="W25" s="6" t="str">
        <f>IF(C25="","",IF(D25&lt;=12,J25,0))</f>
        <v/>
      </c>
    </row>
    <row r="26" spans="3:23" x14ac:dyDescent="0.25">
      <c r="C26" s="6"/>
      <c r="E26" s="6"/>
      <c r="F26" s="6"/>
      <c r="G26" s="6"/>
      <c r="H26" s="6" t="str">
        <f>IF(C26="","",C26*'Parâmetros'!$B$10*(1+'Parâmetros'!$B$9)+MAX(0,E26-'Parâmetros'!$B$11*C26)+F26+G26)</f>
        <v/>
      </c>
      <c r="I26" t="str">
        <f>IF(C26="","",MAX(0,MIN(12,13-MAX(1,D26))))</f>
        <v/>
      </c>
      <c r="J26" s="6" t="str">
        <f>IF(C26="","",B26*H26)</f>
        <v/>
      </c>
      <c r="K26" s="6" t="str">
        <f>IF(C26="","",J26*I26)</f>
        <v/>
      </c>
      <c r="L26" s="6" t="str">
        <f>IF(C26="","",IF(D26&lt;=1,J26,0))</f>
        <v/>
      </c>
      <c r="M26" s="6" t="str">
        <f>IF(C26="","",IF(D26&lt;=2,J26,0))</f>
        <v/>
      </c>
      <c r="N26" s="6" t="str">
        <f>IF(C26="","",IF(D26&lt;=3,J26,0))</f>
        <v/>
      </c>
      <c r="O26" s="6" t="str">
        <f>IF(C26="","",IF(D26&lt;=4,J26,0))</f>
        <v/>
      </c>
      <c r="P26" s="6" t="str">
        <f>IF(C26="","",IF(D26&lt;=5,J26,0))</f>
        <v/>
      </c>
      <c r="Q26" s="6" t="str">
        <f>IF(C26="","",IF(D26&lt;=6,J26,0))</f>
        <v/>
      </c>
      <c r="R26" s="6" t="str">
        <f>IF(C26="","",IF(D26&lt;=7,J26,0))</f>
        <v/>
      </c>
      <c r="S26" s="6" t="str">
        <f>IF(C26="","",IF(D26&lt;=8,J26,0))</f>
        <v/>
      </c>
      <c r="T26" s="6" t="str">
        <f>IF(C26="","",IF(D26&lt;=9,J26,0))</f>
        <v/>
      </c>
      <c r="U26" s="6" t="str">
        <f>IF(C26="","",IF(D26&lt;=10,J26,0))</f>
        <v/>
      </c>
      <c r="V26" s="6" t="str">
        <f>IF(C26="","",IF(D26&lt;=11,J26,0))</f>
        <v/>
      </c>
      <c r="W26" s="6" t="str">
        <f>IF(C26="","",IF(D26&lt;=12,J26,0))</f>
        <v/>
      </c>
    </row>
    <row r="27" spans="3:23" x14ac:dyDescent="0.25">
      <c r="C27" s="6"/>
      <c r="E27" s="6"/>
      <c r="F27" s="6"/>
      <c r="G27" s="6"/>
      <c r="H27" s="6" t="str">
        <f>IF(C27="","",C27*'Parâmetros'!$B$10*(1+'Parâmetros'!$B$9)+MAX(0,E27-'Parâmetros'!$B$11*C27)+F27+G27)</f>
        <v/>
      </c>
      <c r="I27" t="str">
        <f>IF(C27="","",MAX(0,MIN(12,13-MAX(1,D27))))</f>
        <v/>
      </c>
      <c r="J27" s="6" t="str">
        <f>IF(C27="","",B27*H27)</f>
        <v/>
      </c>
      <c r="K27" s="6" t="str">
        <f>IF(C27="","",J27*I27)</f>
        <v/>
      </c>
      <c r="L27" s="6" t="str">
        <f>IF(C27="","",IF(D27&lt;=1,J27,0))</f>
        <v/>
      </c>
      <c r="M27" s="6" t="str">
        <f>IF(C27="","",IF(D27&lt;=2,J27,0))</f>
        <v/>
      </c>
      <c r="N27" s="6" t="str">
        <f>IF(C27="","",IF(D27&lt;=3,J27,0))</f>
        <v/>
      </c>
      <c r="O27" s="6" t="str">
        <f>IF(C27="","",IF(D27&lt;=4,J27,0))</f>
        <v/>
      </c>
      <c r="P27" s="6" t="str">
        <f>IF(C27="","",IF(D27&lt;=5,J27,0))</f>
        <v/>
      </c>
      <c r="Q27" s="6" t="str">
        <f>IF(C27="","",IF(D27&lt;=6,J27,0))</f>
        <v/>
      </c>
      <c r="R27" s="6" t="str">
        <f>IF(C27="","",IF(D27&lt;=7,J27,0))</f>
        <v/>
      </c>
      <c r="S27" s="6" t="str">
        <f>IF(C27="","",IF(D27&lt;=8,J27,0))</f>
        <v/>
      </c>
      <c r="T27" s="6" t="str">
        <f>IF(C27="","",IF(D27&lt;=9,J27,0))</f>
        <v/>
      </c>
      <c r="U27" s="6" t="str">
        <f>IF(C27="","",IF(D27&lt;=10,J27,0))</f>
        <v/>
      </c>
      <c r="V27" s="6" t="str">
        <f>IF(C27="","",IF(D27&lt;=11,J27,0))</f>
        <v/>
      </c>
      <c r="W27" s="6" t="str">
        <f>IF(C27="","",IF(D27&lt;=12,J27,0))</f>
        <v/>
      </c>
    </row>
    <row r="28" spans="3:23" x14ac:dyDescent="0.25">
      <c r="C28" s="6"/>
      <c r="E28" s="6"/>
      <c r="F28" s="6"/>
      <c r="G28" s="6"/>
      <c r="H28" s="6" t="str">
        <f>IF(C28="","",C28*'Parâmetros'!$B$10*(1+'Parâmetros'!$B$9)+MAX(0,E28-'Parâmetros'!$B$11*C28)+F28+G28)</f>
        <v/>
      </c>
      <c r="I28" t="str">
        <f>IF(C28="","",MAX(0,MIN(12,13-MAX(1,D28))))</f>
        <v/>
      </c>
      <c r="J28" s="6" t="str">
        <f>IF(C28="","",B28*H28)</f>
        <v/>
      </c>
      <c r="K28" s="6" t="str">
        <f>IF(C28="","",J28*I28)</f>
        <v/>
      </c>
      <c r="L28" s="6" t="str">
        <f>IF(C28="","",IF(D28&lt;=1,J28,0))</f>
        <v/>
      </c>
      <c r="M28" s="6" t="str">
        <f>IF(C28="","",IF(D28&lt;=2,J28,0))</f>
        <v/>
      </c>
      <c r="N28" s="6" t="str">
        <f>IF(C28="","",IF(D28&lt;=3,J28,0))</f>
        <v/>
      </c>
      <c r="O28" s="6" t="str">
        <f>IF(C28="","",IF(D28&lt;=4,J28,0))</f>
        <v/>
      </c>
      <c r="P28" s="6" t="str">
        <f>IF(C28="","",IF(D28&lt;=5,J28,0))</f>
        <v/>
      </c>
      <c r="Q28" s="6" t="str">
        <f>IF(C28="","",IF(D28&lt;=6,J28,0))</f>
        <v/>
      </c>
      <c r="R28" s="6" t="str">
        <f>IF(C28="","",IF(D28&lt;=7,J28,0))</f>
        <v/>
      </c>
      <c r="S28" s="6" t="str">
        <f>IF(C28="","",IF(D28&lt;=8,J28,0))</f>
        <v/>
      </c>
      <c r="T28" s="6" t="str">
        <f>IF(C28="","",IF(D28&lt;=9,J28,0))</f>
        <v/>
      </c>
      <c r="U28" s="6" t="str">
        <f>IF(C28="","",IF(D28&lt;=10,J28,0))</f>
        <v/>
      </c>
      <c r="V28" s="6" t="str">
        <f>IF(C28="","",IF(D28&lt;=11,J28,0))</f>
        <v/>
      </c>
      <c r="W28" s="6" t="str">
        <f>IF(C28="","",IF(D28&lt;=12,J28,0))</f>
        <v/>
      </c>
    </row>
    <row r="29" spans="3:23" x14ac:dyDescent="0.25">
      <c r="C29" s="6"/>
      <c r="E29" s="6"/>
      <c r="F29" s="6"/>
      <c r="G29" s="6"/>
      <c r="H29" s="6" t="str">
        <f>IF(C29="","",C29*'Parâmetros'!$B$10*(1+'Parâmetros'!$B$9)+MAX(0,E29-'Parâmetros'!$B$11*C29)+F29+G29)</f>
        <v/>
      </c>
      <c r="I29" t="str">
        <f>IF(C29="","",MAX(0,MIN(12,13-MAX(1,D29))))</f>
        <v/>
      </c>
      <c r="J29" s="6" t="str">
        <f>IF(C29="","",B29*H29)</f>
        <v/>
      </c>
      <c r="K29" s="6" t="str">
        <f>IF(C29="","",J29*I29)</f>
        <v/>
      </c>
      <c r="L29" s="6" t="str">
        <f>IF(C29="","",IF(D29&lt;=1,J29,0))</f>
        <v/>
      </c>
      <c r="M29" s="6" t="str">
        <f>IF(C29="","",IF(D29&lt;=2,J29,0))</f>
        <v/>
      </c>
      <c r="N29" s="6" t="str">
        <f>IF(C29="","",IF(D29&lt;=3,J29,0))</f>
        <v/>
      </c>
      <c r="O29" s="6" t="str">
        <f>IF(C29="","",IF(D29&lt;=4,J29,0))</f>
        <v/>
      </c>
      <c r="P29" s="6" t="str">
        <f>IF(C29="","",IF(D29&lt;=5,J29,0))</f>
        <v/>
      </c>
      <c r="Q29" s="6" t="str">
        <f>IF(C29="","",IF(D29&lt;=6,J29,0))</f>
        <v/>
      </c>
      <c r="R29" s="6" t="str">
        <f>IF(C29="","",IF(D29&lt;=7,J29,0))</f>
        <v/>
      </c>
      <c r="S29" s="6" t="str">
        <f>IF(C29="","",IF(D29&lt;=8,J29,0))</f>
        <v/>
      </c>
      <c r="T29" s="6" t="str">
        <f>IF(C29="","",IF(D29&lt;=9,J29,0))</f>
        <v/>
      </c>
      <c r="U29" s="6" t="str">
        <f>IF(C29="","",IF(D29&lt;=10,J29,0))</f>
        <v/>
      </c>
      <c r="V29" s="6" t="str">
        <f>IF(C29="","",IF(D29&lt;=11,J29,0))</f>
        <v/>
      </c>
      <c r="W29" s="6" t="str">
        <f>IF(C29="","",IF(D29&lt;=12,J29,0))</f>
        <v/>
      </c>
    </row>
    <row r="30" spans="3:23" x14ac:dyDescent="0.25">
      <c r="C30" s="6"/>
      <c r="E30" s="6"/>
      <c r="F30" s="6"/>
      <c r="G30" s="6"/>
      <c r="H30" s="6" t="str">
        <f>IF(C30="","",C30*'Parâmetros'!$B$10*(1+'Parâmetros'!$B$9)+MAX(0,E30-'Parâmetros'!$B$11*C30)+F30+G30)</f>
        <v/>
      </c>
      <c r="I30" t="str">
        <f>IF(C30="","",MAX(0,MIN(12,13-MAX(1,D30))))</f>
        <v/>
      </c>
      <c r="J30" s="6" t="str">
        <f>IF(C30="","",B30*H30)</f>
        <v/>
      </c>
      <c r="K30" s="6" t="str">
        <f>IF(C30="","",J30*I30)</f>
        <v/>
      </c>
      <c r="L30" s="6" t="str">
        <f>IF(C30="","",IF(D30&lt;=1,J30,0))</f>
        <v/>
      </c>
      <c r="M30" s="6" t="str">
        <f>IF(C30="","",IF(D30&lt;=2,J30,0))</f>
        <v/>
      </c>
      <c r="N30" s="6" t="str">
        <f>IF(C30="","",IF(D30&lt;=3,J30,0))</f>
        <v/>
      </c>
      <c r="O30" s="6" t="str">
        <f>IF(C30="","",IF(D30&lt;=4,J30,0))</f>
        <v/>
      </c>
      <c r="P30" s="6" t="str">
        <f>IF(C30="","",IF(D30&lt;=5,J30,0))</f>
        <v/>
      </c>
      <c r="Q30" s="6" t="str">
        <f>IF(C30="","",IF(D30&lt;=6,J30,0))</f>
        <v/>
      </c>
      <c r="R30" s="6" t="str">
        <f>IF(C30="","",IF(D30&lt;=7,J30,0))</f>
        <v/>
      </c>
      <c r="S30" s="6" t="str">
        <f>IF(C30="","",IF(D30&lt;=8,J30,0))</f>
        <v/>
      </c>
      <c r="T30" s="6" t="str">
        <f>IF(C30="","",IF(D30&lt;=9,J30,0))</f>
        <v/>
      </c>
      <c r="U30" s="6" t="str">
        <f>IF(C30="","",IF(D30&lt;=10,J30,0))</f>
        <v/>
      </c>
      <c r="V30" s="6" t="str">
        <f>IF(C30="","",IF(D30&lt;=11,J30,0))</f>
        <v/>
      </c>
      <c r="W30" s="6" t="str">
        <f>IF(C30="","",IF(D30&lt;=12,J30,0))</f>
        <v/>
      </c>
    </row>
    <row r="31" spans="3:23" x14ac:dyDescent="0.25">
      <c r="C31" s="6"/>
      <c r="E31" s="6"/>
      <c r="F31" s="6"/>
      <c r="G31" s="6"/>
      <c r="H31" s="6" t="str">
        <f>IF(C31="","",C31*'Parâmetros'!$B$10*(1+'Parâmetros'!$B$9)+MAX(0,E31-'Parâmetros'!$B$11*C31)+F31+G31)</f>
        <v/>
      </c>
      <c r="I31" t="str">
        <f>IF(C31="","",MAX(0,MIN(12,13-MAX(1,D31))))</f>
        <v/>
      </c>
      <c r="J31" s="6" t="str">
        <f>IF(C31="","",B31*H31)</f>
        <v/>
      </c>
      <c r="K31" s="6" t="str">
        <f>IF(C31="","",J31*I31)</f>
        <v/>
      </c>
      <c r="L31" s="6" t="str">
        <f>IF(C31="","",IF(D31&lt;=1,J31,0))</f>
        <v/>
      </c>
      <c r="M31" s="6" t="str">
        <f>IF(C31="","",IF(D31&lt;=2,J31,0))</f>
        <v/>
      </c>
      <c r="N31" s="6" t="str">
        <f>IF(C31="","",IF(D31&lt;=3,J31,0))</f>
        <v/>
      </c>
      <c r="O31" s="6" t="str">
        <f>IF(C31="","",IF(D31&lt;=4,J31,0))</f>
        <v/>
      </c>
      <c r="P31" s="6" t="str">
        <f>IF(C31="","",IF(D31&lt;=5,J31,0))</f>
        <v/>
      </c>
      <c r="Q31" s="6" t="str">
        <f>IF(C31="","",IF(D31&lt;=6,J31,0))</f>
        <v/>
      </c>
      <c r="R31" s="6" t="str">
        <f>IF(C31="","",IF(D31&lt;=7,J31,0))</f>
        <v/>
      </c>
      <c r="S31" s="6" t="str">
        <f>IF(C31="","",IF(D31&lt;=8,J31,0))</f>
        <v/>
      </c>
      <c r="T31" s="6" t="str">
        <f>IF(C31="","",IF(D31&lt;=9,J31,0))</f>
        <v/>
      </c>
      <c r="U31" s="6" t="str">
        <f>IF(C31="","",IF(D31&lt;=10,J31,0))</f>
        <v/>
      </c>
      <c r="V31" s="6" t="str">
        <f>IF(C31="","",IF(D31&lt;=11,J31,0))</f>
        <v/>
      </c>
      <c r="W31" s="6" t="str">
        <f>IF(C31="","",IF(D31&lt;=12,J31,0))</f>
        <v/>
      </c>
    </row>
    <row r="32" spans="1:23" s="2" customFormat="1" x14ac:dyDescent="0.25">
      <c r="A32" s="2" t="s">
        <v>71</v>
      </c>
      <c r="B32" s="2">
        <f>SUM(B2:B31)</f>
        <v>4</v>
      </c>
      <c r="J32" s="7">
        <f>SUM(J2:J31)</f>
        <v>22633.333333333336</v>
      </c>
      <c r="K32" s="7">
        <f>SUM(K2:K31)</f>
        <v>217280</v>
      </c>
      <c r="L32" s="7">
        <f>SUM(L2:L31)</f>
        <v>13580</v>
      </c>
      <c r="M32" s="7">
        <f>SUM(M2:M31)</f>
        <v>13580</v>
      </c>
      <c r="N32" s="7">
        <f>SUM(N2:N31)</f>
        <v>13580</v>
      </c>
      <c r="O32" s="7">
        <f>SUM(O2:O31)</f>
        <v>13580</v>
      </c>
      <c r="P32" s="7">
        <f>SUM(P2:P31)</f>
        <v>13580</v>
      </c>
      <c r="Q32" s="7">
        <f>SUM(Q2:Q31)</f>
        <v>13580</v>
      </c>
      <c r="R32" s="7">
        <f>SUM(R2:R31)</f>
        <v>22633.333333333336</v>
      </c>
      <c r="S32" s="7">
        <f>SUM(S2:S31)</f>
        <v>22633.333333333336</v>
      </c>
      <c r="T32" s="7">
        <f>SUM(T2:T31)</f>
        <v>22633.333333333336</v>
      </c>
      <c r="U32" s="7">
        <f>SUM(U2:U31)</f>
        <v>22633.333333333336</v>
      </c>
      <c r="V32" s="7">
        <f>SUM(V2:V31)</f>
        <v>22633.333333333336</v>
      </c>
      <c r="W32" s="7">
        <f>SUM(W2:W31)</f>
        <v>22633.333333333336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FormatPr defaultRowHeight="15" outlineLevelRow="0" outlineLevelCol="0" x14ac:dyDescent="55"/>
  <cols>
    <col min="1" max="1" width="40" customWidth="1"/>
    <col min="2" max="2" width="14" customWidth="1"/>
    <col min="3" max="3" width="80" customWidth="1"/>
  </cols>
  <sheetData>
    <row r="1" spans="1:3" s="2" customFormat="1" x14ac:dyDescent="0.25">
      <c r="A1" s="2" t="s">
        <v>72</v>
      </c>
      <c r="B1" s="2" t="s">
        <v>24</v>
      </c>
      <c r="C1" s="2" t="s">
        <v>73</v>
      </c>
    </row>
    <row r="2" spans="1:3" x14ac:dyDescent="0.25">
      <c r="A2" t="s">
        <v>74</v>
      </c>
      <c r="B2">
        <v>440</v>
      </c>
      <c r="C2" t="s">
        <v>75</v>
      </c>
    </row>
    <row r="3" spans="1:3" x14ac:dyDescent="0.25">
      <c r="A3" t="s">
        <v>76</v>
      </c>
      <c r="B3" s="8">
        <f>B2/44</f>
        <v>10</v>
      </c>
      <c r="C3" t="s">
        <v>77</v>
      </c>
    </row>
    <row r="4" spans="1:3" x14ac:dyDescent="0.25">
      <c r="A4" t="s">
        <v>78</v>
      </c>
      <c r="B4" s="8">
        <f>B2/42</f>
        <v>10.476190476190476</v>
      </c>
      <c r="C4" t="s">
        <v>79</v>
      </c>
    </row>
    <row r="5" spans="1:3" x14ac:dyDescent="0.25">
      <c r="A5" t="s">
        <v>80</v>
      </c>
      <c r="B5" s="8">
        <f>B2/40</f>
        <v>11</v>
      </c>
      <c r="C5" t="s">
        <v>81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Como usar</vt:lpstr>
      <vt:lpstr>Parâmetros</vt:lpstr>
      <vt:lpstr>Orçamento 2027</vt:lpstr>
      <vt:lpstr>Jornada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Waxi</dc:creator>
  <dc:title/>
  <dc:subject/>
  <dc:description/>
  <cp:keywords/>
  <cp:category/>
  <cp:lastModifiedBy>Unknown</cp:lastModifiedBy>
  <dcterms:created xsi:type="dcterms:W3CDTF">2026-11-08T12:00:00Z</dcterms:created>
  <dcterms:modified xsi:type="dcterms:W3CDTF">2026-11-08T21:35:47Z</dcterms:modified>
</cp:coreProperties>
</file>